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Lenovo\Desktop\yjdmt\О. 24.07.Х\"/>
    </mc:Choice>
  </mc:AlternateContent>
  <xr:revisionPtr revIDLastSave="0" documentId="8_{A2BEE591-DCB3-45D0-A97C-4CE72F9DFA9B}" xr6:coauthVersionLast="47" xr6:coauthVersionMax="47" xr10:uidLastSave="{00000000-0000-0000-0000-000000000000}"/>
  <bookViews>
    <workbookView xWindow="780" yWindow="1980" windowWidth="18705" windowHeight="9375" tabRatio="500" xr2:uid="{00000000-000D-0000-FFFF-FFFF00000000}"/>
  </bookViews>
  <sheets>
    <sheet name="Смета " sheetId="1" r:id="rId1"/>
  </sheets>
  <definedNames>
    <definedName name="_Hlk166084634" localSheetId="0">'Смета '!$D$2</definedName>
    <definedName name="_xlnm.Print_Area" localSheetId="0">'Смета '!$B$5:$E$60</definedName>
  </definedNames>
  <calcPr calcId="191029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73" i="1" l="1"/>
  <c r="D74" i="1" s="1"/>
  <c r="D85" i="1" s="1"/>
  <c r="D47" i="1"/>
  <c r="D59" i="1" l="1"/>
  <c r="D60" i="1" s="1"/>
  <c r="D84" i="1" l="1"/>
</calcChain>
</file>

<file path=xl/sharedStrings.xml><?xml version="1.0" encoding="utf-8"?>
<sst xmlns="http://schemas.openxmlformats.org/spreadsheetml/2006/main" count="180" uniqueCount="163">
  <si>
    <t>ТСН СНТ "Спас-Каменка"</t>
  </si>
  <si>
    <t>Смета на 2024-2025 г.</t>
  </si>
  <si>
    <t>Общая площадь участков</t>
  </si>
  <si>
    <r>
      <rPr>
        <b/>
        <sz val="16"/>
        <rFont val="Times New Roman"/>
        <family val="1"/>
        <charset val="204"/>
      </rPr>
      <t>196476,00 м</t>
    </r>
    <r>
      <rPr>
        <b/>
        <vertAlign val="superscript"/>
        <sz val="16"/>
        <rFont val="Times New Roman"/>
        <family val="1"/>
        <charset val="204"/>
      </rPr>
      <t>2</t>
    </r>
  </si>
  <si>
    <t>Количество участков</t>
  </si>
  <si>
    <t>РАСХОДНАЯ ЧАСТЬ, ЧЛЕНСКИЕ ВЗНОСЫ</t>
  </si>
  <si>
    <t>№ п/п</t>
  </si>
  <si>
    <t>Вид затрат</t>
  </si>
  <si>
    <t>Сумма, руб за год</t>
  </si>
  <si>
    <t>Обоснование статей расходов сметы</t>
  </si>
  <si>
    <t>1.</t>
  </si>
  <si>
    <t>Охрана и ворота</t>
  </si>
  <si>
    <t>1.1.</t>
  </si>
  <si>
    <t>Услуги охранной организации</t>
  </si>
  <si>
    <t xml:space="preserve">300 000 руб/мес х 12 мес (2 поста, 3 охранника)
Действующие расценки согласно договору с ЧОО "Пантера" № 01/24 от 25.12.2023 г </t>
  </si>
  <si>
    <t>1.2.</t>
  </si>
  <si>
    <t>Услуги связи (шлагбаумы, видеонаблюдение, телефоны охраны)</t>
  </si>
  <si>
    <t>400 руб/номер х 5 номеров х 12 мес. 
Действующие расценки Мегафон ПАО</t>
  </si>
  <si>
    <t>1.3.</t>
  </si>
  <si>
    <t>ТО шлагбаумов и ворот</t>
  </si>
  <si>
    <t xml:space="preserve">13 000 руб х 2 раза в год
По данным 2023 г. 
ИП Ковалев М.С. </t>
  </si>
  <si>
    <t>2.</t>
  </si>
  <si>
    <t>Энергопотребление</t>
  </si>
  <si>
    <t>2.1.</t>
  </si>
  <si>
    <t xml:space="preserve">Электричество на объектах ОП запитанных от трансформатора Комтех: уличное освещение (400-900е участки), посты охраны, потребление ВЗУ, потери в сетях </t>
  </si>
  <si>
    <t>По данным бухгалтерского учета  за период июнь 2023 - май 2024 г. 
Трансформатор № 4 (возле ВЗУ). С учетом повышения тарифа с 01.07.2024</t>
  </si>
  <si>
    <t>2.2.</t>
  </si>
  <si>
    <t>Электричество на объектах ОП запитанных от трансформатора №2 ДТСН: уличное освещение (100-300е участки), потребление ВЗУ, потери в сетях</t>
  </si>
  <si>
    <r>
      <rPr>
        <sz val="11"/>
        <color theme="1"/>
        <rFont val="Times New Roman"/>
        <family val="1"/>
        <charset val="204"/>
      </rPr>
      <t xml:space="preserve">По данным бухгалтерского учета  за период </t>
    </r>
    <r>
      <rPr>
        <sz val="11"/>
        <color theme="1"/>
        <rFont val="Times New Roman"/>
        <family val="1"/>
        <charset val="204"/>
      </rPr>
      <t xml:space="preserve"> июнь 2023 - май 2024 г. </t>
    </r>
    <r>
      <rPr>
        <sz val="11"/>
        <color theme="1"/>
        <rFont val="Times New Roman"/>
        <family val="1"/>
        <charset val="204"/>
      </rPr>
      <t xml:space="preserve"> 
Трансформатор № 1 (между 2й и 3й улицами) С учетом повышения тарифа с 01.07.2024</t>
    </r>
  </si>
  <si>
    <t>3.</t>
  </si>
  <si>
    <t>Водоснабжение</t>
  </si>
  <si>
    <t>3.1.</t>
  </si>
  <si>
    <t>Техническое обслуживание ВЗУ</t>
  </si>
  <si>
    <r>
      <rPr>
        <sz val="11"/>
        <color theme="1"/>
        <rFont val="Times New Roman"/>
        <family val="1"/>
        <charset val="204"/>
      </rPr>
      <t xml:space="preserve">25 000 руб х 2 раза в год 
По данным 2023 г. 
</t>
    </r>
    <r>
      <rPr>
        <sz val="11"/>
        <rFont val="Times New Roman"/>
        <family val="1"/>
        <charset val="204"/>
      </rPr>
      <t>ООО Гидрогеосервис</t>
    </r>
    <r>
      <rPr>
        <sz val="11"/>
        <color theme="1"/>
        <rFont val="Times New Roman"/>
        <family val="1"/>
        <charset val="204"/>
      </rPr>
      <t xml:space="preserve">. </t>
    </r>
  </si>
  <si>
    <t>3.2.</t>
  </si>
  <si>
    <t>Санитарно химические исследования воды</t>
  </si>
  <si>
    <t>Забор воды, анализ из 2-х скважин.
Соблюдение нормативных требований. Согласно утвержденной рабочей программе контроля качества пиитьевой воды. 
КП от ООО "МГУЛАБ" № 5182 от 05.04.24</t>
  </si>
  <si>
    <t>4.</t>
  </si>
  <si>
    <t>Общественные территории</t>
  </si>
  <si>
    <t>4.1.</t>
  </si>
  <si>
    <t>Обработка территорий ОП от борщевика</t>
  </si>
  <si>
    <r>
      <rPr>
        <sz val="11"/>
        <color theme="1"/>
        <rFont val="Times New Roman"/>
        <family val="1"/>
        <charset val="204"/>
      </rPr>
      <t xml:space="preserve">планово до </t>
    </r>
    <r>
      <rPr>
        <sz val="11"/>
        <rFont val="Times New Roman"/>
        <family val="1"/>
        <charset val="204"/>
      </rPr>
      <t>400</t>
    </r>
    <r>
      <rPr>
        <sz val="11"/>
        <color theme="1"/>
        <rFont val="Times New Roman"/>
        <family val="1"/>
        <charset val="204"/>
      </rPr>
      <t xml:space="preserve"> соток 
КП от МОС ЭКО-КЛИН КП № 1809.2-12/24 от 02.04.24 
(120 000 руб) 
КП от ИП Коваленко П.Ф. №11 от 12.04.24 (100 000 руб)</t>
    </r>
  </si>
  <si>
    <t>4.2.</t>
  </si>
  <si>
    <t>Покос травы</t>
  </si>
  <si>
    <t>4.3.</t>
  </si>
  <si>
    <t>Обслуживание туалетов</t>
  </si>
  <si>
    <t>4.4</t>
  </si>
  <si>
    <t>Обустройство территории возле ТП № 1 (между 2-3 улицами), ТП № 2 (возле пляжа), ТП № 4 (трансформатор около ВЗУ)</t>
  </si>
  <si>
    <t>Планировка, подсыпка, укладка гравия и устройство ограждений ТП с целью обеспечения безопасности жителей.
Планово исходя из объема работ.</t>
  </si>
  <si>
    <t>4.5.</t>
  </si>
  <si>
    <t xml:space="preserve">Благоустройство территории вокруг ВЗУ </t>
  </si>
  <si>
    <t>Обустройство подъезда твердым покрытием (асфальтная крошка), вырвнивание территории с целью выпонения требований лицензии по добыче воды к зоне санитарной охраны</t>
  </si>
  <si>
    <t>4.6.</t>
  </si>
  <si>
    <t>Исправление недочетов в ливневой канализации, текущий ремонт</t>
  </si>
  <si>
    <t>Прокладка переливной трубы в зоне 711-704 участков, либо 708-507 участков.  Обустройство системы отведения поверхностных вод  и ливневой канализации от 701 участка до поворота на пляж. Исправление ливневой канализации возле 721 участка. Восстановление переливной трубы между 101 и 301 участками. Завершение работ по обустройству ливневки перед оврагом в зоне ручья напротив 906 участка.
Планово исходя из объема работ.</t>
  </si>
  <si>
    <t>4.7.</t>
  </si>
  <si>
    <t>Устройство  дополнительного освещения</t>
  </si>
  <si>
    <t>5.</t>
  </si>
  <si>
    <t>Дороги</t>
  </si>
  <si>
    <t>5.1.</t>
  </si>
  <si>
    <t>Работы по текущему ремонту дорог (подсыпка асфальтной крошкой, выравнивание дорожного покрытия)</t>
  </si>
  <si>
    <r>
      <rPr>
        <sz val="11"/>
        <rFont val="Times New Roman"/>
        <family val="1"/>
        <charset val="204"/>
      </rPr>
      <t xml:space="preserve">6 смен трактора по </t>
    </r>
    <r>
      <rPr>
        <sz val="11"/>
        <color theme="1"/>
        <rFont val="Times New Roman"/>
        <family val="1"/>
        <charset val="204"/>
      </rPr>
      <t xml:space="preserve">23 000,00 руб/смена (планово) 
</t>
    </r>
    <r>
      <rPr>
        <sz val="11"/>
        <rFont val="Times New Roman"/>
        <family val="1"/>
        <charset val="204"/>
      </rPr>
      <t>Расценки согласно Договору с ООО "Комтех"
ООО "Комтех". Договор №01/11 от 01.11.2022 с учетом прогноза повышения цен на услуги</t>
    </r>
  </si>
  <si>
    <t>5.2.</t>
  </si>
  <si>
    <t>Материалы для текущего ремонта дорог</t>
  </si>
  <si>
    <t>5.3.</t>
  </si>
  <si>
    <t>Чистка дорог от снега, посыпка песком (асфальтной крошкой)</t>
  </si>
  <si>
    <t>По данным бух. учета за истекший зимний период 2023-2024 г.+ 20 % (прогноз повышения цен на услуги Комтех)</t>
  </si>
  <si>
    <t>5.4.</t>
  </si>
  <si>
    <t>Вывоз снега</t>
  </si>
  <si>
    <t>6.</t>
  </si>
  <si>
    <t>Инженерные коммуникации</t>
  </si>
  <si>
    <t>6.1.</t>
  </si>
  <si>
    <t>Расходы по договору за работу инженерно-технических служб ООО КОМТЕХ</t>
  </si>
  <si>
    <t>Обслуживание коммуникаций. Специалисты: электрик, главный инженер, главный энергетик. 
Действующие расценки согласно договору с ООО "Комтех" №01/11 от 01.11.2022</t>
  </si>
  <si>
    <t>7.</t>
  </si>
  <si>
    <t>Администрация</t>
  </si>
  <si>
    <t>7.1.</t>
  </si>
  <si>
    <t>Аренда офиса</t>
  </si>
  <si>
    <t xml:space="preserve">20 000 руб/мес х 12 мес
Действующие расценки согласно договору аренды с ООО "Комтех" № 302/23 от 15.03.23. </t>
  </si>
  <si>
    <t>7.2.</t>
  </si>
  <si>
    <t>Канцелярские товары (бумага, картриджи, письменные принадлежности, питьевая вода, чайники для охраны)</t>
  </si>
  <si>
    <t>Планово</t>
  </si>
  <si>
    <t>7.3.</t>
  </si>
  <si>
    <t>Бухгалтерское обслуживание</t>
  </si>
  <si>
    <t>7.4.</t>
  </si>
  <si>
    <t>Услуги связи (председатель и помощник)</t>
  </si>
  <si>
    <t>450 руб/номер х 2 номера х 12 мес. 
Действующие расценки Мегафон ПАО</t>
  </si>
  <si>
    <t>7.5.</t>
  </si>
  <si>
    <t>Вознаграждение Председателя</t>
  </si>
  <si>
    <t>58 000.00 руб/мес х 12 мес</t>
  </si>
  <si>
    <t>7.6.</t>
  </si>
  <si>
    <t>Вознаграждение Помощника</t>
  </si>
  <si>
    <t>40 000,00 руб/мес х 12 мес</t>
  </si>
  <si>
    <t>7.7.</t>
  </si>
  <si>
    <t>Транспортные расходы</t>
  </si>
  <si>
    <t>3 000,00 руб/мес х 12 мес</t>
  </si>
  <si>
    <t>7.8.</t>
  </si>
  <si>
    <t>Страховые взносы</t>
  </si>
  <si>
    <t>30,0 % от ФОТ</t>
  </si>
  <si>
    <t>7.9.</t>
  </si>
  <si>
    <t xml:space="preserve">Доработка собственного информационого ресурса (сайта поселка) и  использование ресурсов сторонних информационных платформ с целью проведения электронных голосований и опросов жителей поселка </t>
  </si>
  <si>
    <t xml:space="preserve">Варианты: Tilda, СНТ-Клуб, Цифровые СНТ, Госуслуги.
</t>
  </si>
  <si>
    <t>8.</t>
  </si>
  <si>
    <t>Налоги и комиссии</t>
  </si>
  <si>
    <t>8.1.</t>
  </si>
  <si>
    <t>Налог на земли общего пользования (за 2022 г.)</t>
  </si>
  <si>
    <t>Ставка 0,3% от кадастровой стоимости земель общего пользования</t>
  </si>
  <si>
    <t>8.2.</t>
  </si>
  <si>
    <t>Водный налог</t>
  </si>
  <si>
    <t>Значение по фактическим данным за период июнь 2023 - май 2024 г. Платится по объему потребления согласно журналу учета расхода воды</t>
  </si>
  <si>
    <t>8.3.</t>
  </si>
  <si>
    <t>Комиссия банка за обслуживание р/с</t>
  </si>
  <si>
    <t>1 000,00 руб/мес х 12 мес
Действующие расценки банка Открытие</t>
  </si>
  <si>
    <t>9.</t>
  </si>
  <si>
    <t>Мусор</t>
  </si>
  <si>
    <t>9.1.</t>
  </si>
  <si>
    <t>Уборка мусора с общественной территории</t>
  </si>
  <si>
    <t>800 руб х (14 + 9) = 18 400,
Уборка территории после зимы - 10 000 руб
3 летних месяца, 2 раза в неделю, остальные - 1 раз в месяц
Действующие расценки согласно договору с ООО "Комтех" №01/11 от 01.11.2022</t>
  </si>
  <si>
    <t>9.2.</t>
  </si>
  <si>
    <t>Вознаграждение Регионального оператора за вывоз ТКО</t>
  </si>
  <si>
    <t xml:space="preserve">
22644,84 руб./мес х 12 мес 
Действующие расценки согласно договору с СЕРГИЕВО-ПОСАДСКИМ РО ООО № СПРО-2019-7455649 от 27.12.2022 г., ДС №1 от 24.02.2024 г 
Использование муниципальной площадки
</t>
  </si>
  <si>
    <t>10.</t>
  </si>
  <si>
    <t xml:space="preserve"> Пожарная безопасность</t>
  </si>
  <si>
    <t>10.1.</t>
  </si>
  <si>
    <t>Установка табличек-указателей для проезда пожарной техники к месту забора воды</t>
  </si>
  <si>
    <t>Соблюдение нормативных требований ПБ</t>
  </si>
  <si>
    <t>11.</t>
  </si>
  <si>
    <t xml:space="preserve">Непредвиденные расходы </t>
  </si>
  <si>
    <t>11.1.</t>
  </si>
  <si>
    <t>10 % от бюджета. Покупка датчиков уличного освещения, закупка светильников, расходные материалы по электрике, бытовые расходные материалы. Срочный ремонт и обслуживание шлагбаумов и ворот, штрафы, незапланированные работы, аварийные ремонты инженерных коммуникаций, иные непредвиденные расходы.</t>
  </si>
  <si>
    <t>ИТОГО</t>
  </si>
  <si>
    <t>РАСХОДНАЯ ЧАСТЬ, ЦЕЛЕВЫЕ ВЗНОСЫ</t>
  </si>
  <si>
    <t>Подключение сетей поселка к новым трансформаторам</t>
  </si>
  <si>
    <t>Согласно КП от МиК. Окончательная сумма будет определена после проведения тендера.</t>
  </si>
  <si>
    <t>Установка ограждения вокруг ВЗУ</t>
  </si>
  <si>
    <t>Устройство 3-х пожарных гидрантов, покупка пожарного рукава для аварийной закольцовки водопровода</t>
  </si>
  <si>
    <t>Капитальный ремонт дорог (укладка асфальтной крошки с последующим уплотнением при помощи катка)</t>
  </si>
  <si>
    <t>Прогнозируемая сумма</t>
  </si>
  <si>
    <t>Проведение работ по прокладке внутренних сетей - доп. освещение</t>
  </si>
  <si>
    <t>Разработка дизайн-проекта общей территории (общая концепция)</t>
  </si>
  <si>
    <t>Непредвиденные расходы</t>
  </si>
  <si>
    <t xml:space="preserve">3% от общих целевых затрат </t>
  </si>
  <si>
    <t>ИТОГО ЦЕЛЕВЫЕ ВЗНОСЫ</t>
  </si>
  <si>
    <t>ПРИХОДНАЯ ЧАСТЬ</t>
  </si>
  <si>
    <t>№ пп</t>
  </si>
  <si>
    <t>Наименование статьи</t>
  </si>
  <si>
    <t>Неиспользованные остатки прошлых лет</t>
  </si>
  <si>
    <t>Неиспользованные средства прошлого года на 30.06.2024</t>
  </si>
  <si>
    <t>Поступления</t>
  </si>
  <si>
    <t>Членские взносы</t>
  </si>
  <si>
    <t>Целевые взносы</t>
  </si>
  <si>
    <r>
      <t>Установка четырех дополнительных емкостей по 10 м</t>
    </r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на площадке рядом со зданием ВЗУ.  </t>
    </r>
  </si>
  <si>
    <r>
      <t>Увеличение мощности системы водоподведения, возможность поднятия давления в системе, обеспечение пожарной безопасности (нашему поселку требуется минимальный запас воды 25 м</t>
    </r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для заправки пожарной машины водой)
КП от ООО "Экосистема"</t>
    </r>
  </si>
  <si>
    <t xml:space="preserve">Установка забора вокруг ВЗУ (3D сетка) с целью выполнения требований лицензии по добыче воды к зоне санитарной охраны.
Счет от Стройсовт (410.700 руб) материалы
КП от Мастеровит 2024 г.(440.000 руб) материалы
Установка доп.секций, установка забора - ок. 50 000  </t>
  </si>
  <si>
    <t xml:space="preserve">400 руб/сотка х 130 соток (планово) х 4 раза за летний сезон
КП от МОС ЭКО-КЛИН КП № 1809.2-12/24 от 16.04.24 
(400 руб/сотка) 
КП от ИП Соколов (570 руб/сотка)  </t>
  </si>
  <si>
    <r>
      <t>2 500 руб/м</t>
    </r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(асфальтная крошка) х 3 машины по 34 м</t>
    </r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машина </t>
    </r>
  </si>
  <si>
    <r>
      <t>500 руб/м</t>
    </r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>. Исходя из среднерыночной стоимости с учетом повышения цен</t>
    </r>
  </si>
  <si>
    <t>1.500 руб/кабина.
3 туалета: 2 кабины - на охране, 1 кабина - на пляже.
Планово, у охранников 1 раз в месяц в течении 9 мес., эимний период 1 раз в неделюя, на пляже 2 раза в месяц в летний период в течении 5 мес.  
По данным 2023 г. 
ООО "Эверест МСК"</t>
  </si>
  <si>
    <t>Приобретение мачтовых светильников (13 шт) с установкой по 50.000,00 руб.</t>
  </si>
  <si>
    <t>Соблюдение нормативных требований ПБ и возможность одновременно решить задачу по закольцовке водопровода в районе 600х-700х участков при аварийном режиме в случае необходимости проведения ремонтных работ на водопроводе</t>
  </si>
  <si>
    <t>18.000,00 руб/смена  работы самосвала + 22.000,00 руб/смена работы трактора) х 5 смен (планово). Включение статьи обосновано тем, что в связи с освоением уменьшилось количество участков, на которые ранее складировался снег</t>
  </si>
  <si>
    <t>19 250,00 руб/мес х 12 мес.
Действующие расценки согласно договору с ООО «ЭКСПЕРТА» № 15092022 от 10.10.2022 г.</t>
  </si>
  <si>
    <t xml:space="preserve">УТВЕРЖДЕНО
Решением общего собрания членов
Товарищества собственников недвижимости
                                садоводческого некоммерческого Товарищества 
"Спас-Каменка"
                                 Протокол № ___________ от ____________ 2024 г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</si>
</sst>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#,##0.00"/>
    <numFmt numFmtId="165" formatCode="#,###.00"/>
  </numFmts>
  <fonts count="25" x14ac:knownFonts="1">
    <font>
      <sz val="11"/>
      <color theme="1"/>
      <name val="Calibri"/>
      <charset val="1"/>
    </font>
    <font>
      <sz val="12"/>
      <color theme="1"/>
      <name val="Calibri"/>
      <family val="2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vertAlign val="superscript"/>
      <sz val="16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Calibri"/>
      <family val="2"/>
      <charset val="204"/>
    </font>
    <font>
      <sz val="11"/>
      <name val="Calibri"/>
      <family val="2"/>
      <charset val="204"/>
    </font>
    <font>
      <b/>
      <sz val="11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1"/>
      <color rgb="FF0070C0"/>
      <name val="Calibri"/>
      <family val="2"/>
      <charset val="204"/>
    </font>
    <font>
      <sz val="11"/>
      <color rgb="FFFF0000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0.59987182226020086"/>
        <bgColor rgb="FFD9D9D9"/>
      </patternFill>
    </fill>
    <fill>
      <patternFill patternType="solid">
        <fgColor theme="0" tint="-0.14999847407452621"/>
        <bgColor rgb="FFC6D9F1"/>
      </patternFill>
    </fill>
    <fill>
      <patternFill patternType="solid">
        <fgColor theme="0" tint="-0.249977111117893"/>
        <bgColor rgb="FFA6A6A6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3" tint="0.79979857783745845"/>
        <bgColor rgb="FFD9D9D9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4" fontId="5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3" borderId="2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4" fontId="13" fillId="0" borderId="11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center" wrapText="1"/>
    </xf>
    <xf numFmtId="4" fontId="9" fillId="2" borderId="14" xfId="0" applyNumberFormat="1" applyFont="1" applyFill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4" fontId="0" fillId="2" borderId="0" xfId="0" applyNumberFormat="1" applyFill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4" fontId="9" fillId="0" borderId="17" xfId="0" applyNumberFormat="1" applyFont="1" applyBorder="1" applyAlignment="1">
      <alignment horizontal="center" vertical="center" wrapText="1"/>
    </xf>
    <xf numFmtId="0" fontId="9" fillId="0" borderId="18" xfId="0" applyFont="1" applyBorder="1" applyAlignment="1">
      <alignment vertical="center" wrapText="1"/>
    </xf>
    <xf numFmtId="4" fontId="0" fillId="0" borderId="0" xfId="0" applyNumberFormat="1" applyAlignment="1">
      <alignment horizontal="center" vertical="center" wrapText="1"/>
    </xf>
    <xf numFmtId="4" fontId="9" fillId="0" borderId="6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13" fillId="0" borderId="17" xfId="0" applyFont="1" applyBorder="1" applyAlignment="1">
      <alignment vertical="center" wrapText="1"/>
    </xf>
    <xf numFmtId="4" fontId="13" fillId="0" borderId="17" xfId="0" applyNumberFormat="1" applyFont="1" applyBorder="1" applyAlignment="1">
      <alignment horizontal="center" vertical="center" wrapText="1"/>
    </xf>
    <xf numFmtId="0" fontId="13" fillId="0" borderId="19" xfId="0" applyFont="1" applyBorder="1" applyAlignment="1">
      <alignment horizontal="left" vertical="center" wrapText="1"/>
    </xf>
    <xf numFmtId="0" fontId="0" fillId="0" borderId="20" xfId="0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4" fontId="13" fillId="0" borderId="14" xfId="0" applyNumberFormat="1" applyFont="1" applyBorder="1" applyAlignment="1">
      <alignment horizontal="center" vertical="center" wrapText="1"/>
    </xf>
    <xf numFmtId="0" fontId="9" fillId="0" borderId="2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9" fillId="0" borderId="24" xfId="0" applyFont="1" applyBorder="1" applyAlignment="1">
      <alignment vertical="top" wrapText="1"/>
    </xf>
    <xf numFmtId="0" fontId="9" fillId="0" borderId="22" xfId="0" applyFont="1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14" fillId="0" borderId="25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left" vertical="center" wrapText="1"/>
    </xf>
    <xf numFmtId="0" fontId="14" fillId="0" borderId="25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9" fillId="5" borderId="27" xfId="0" applyFont="1" applyFill="1" applyBorder="1" applyAlignment="1">
      <alignment horizontal="center" vertical="center" wrapText="1"/>
    </xf>
    <xf numFmtId="0" fontId="9" fillId="5" borderId="28" xfId="0" applyFont="1" applyFill="1" applyBorder="1" applyAlignment="1">
      <alignment vertical="center" wrapText="1"/>
    </xf>
    <xf numFmtId="0" fontId="9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vertical="center" wrapText="1"/>
    </xf>
    <xf numFmtId="4" fontId="13" fillId="0" borderId="30" xfId="0" applyNumberFormat="1" applyFont="1" applyBorder="1" applyAlignment="1">
      <alignment horizontal="center" vertical="center" wrapText="1"/>
    </xf>
    <xf numFmtId="0" fontId="13" fillId="0" borderId="31" xfId="0" applyFont="1" applyBorder="1" applyAlignment="1">
      <alignment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6" xfId="0" applyFont="1" applyBorder="1" applyAlignment="1">
      <alignment vertical="center" wrapText="1"/>
    </xf>
    <xf numFmtId="0" fontId="13" fillId="0" borderId="33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9" fillId="0" borderId="17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vertical="center" wrapText="1"/>
    </xf>
    <xf numFmtId="0" fontId="9" fillId="5" borderId="34" xfId="0" applyFont="1" applyFill="1" applyBorder="1" applyAlignment="1">
      <alignment vertical="center" wrapText="1"/>
    </xf>
    <xf numFmtId="0" fontId="9" fillId="5" borderId="35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9" fillId="0" borderId="36" xfId="0" applyFont="1" applyBorder="1" applyAlignment="1">
      <alignment horizontal="center" vertical="center" wrapText="1"/>
    </xf>
    <xf numFmtId="0" fontId="13" fillId="0" borderId="37" xfId="0" applyFont="1" applyBorder="1" applyAlignment="1">
      <alignment vertical="center" wrapText="1"/>
    </xf>
    <xf numFmtId="4" fontId="13" fillId="0" borderId="37" xfId="0" applyNumberFormat="1" applyFont="1" applyBorder="1" applyAlignment="1">
      <alignment horizontal="center" vertical="center" wrapText="1"/>
    </xf>
    <xf numFmtId="0" fontId="9" fillId="0" borderId="38" xfId="0" applyFont="1" applyBorder="1" applyAlignment="1">
      <alignment wrapText="1"/>
    </xf>
    <xf numFmtId="0" fontId="0" fillId="0" borderId="0" xfId="0" applyAlignment="1">
      <alignment vertical="top" wrapText="1"/>
    </xf>
    <xf numFmtId="0" fontId="12" fillId="5" borderId="39" xfId="0" applyFont="1" applyFill="1" applyBorder="1" applyAlignment="1">
      <alignment horizontal="center" vertical="center" wrapText="1"/>
    </xf>
    <xf numFmtId="0" fontId="16" fillId="5" borderId="40" xfId="0" applyFont="1" applyFill="1" applyBorder="1" applyAlignment="1">
      <alignment vertical="center" wrapText="1"/>
    </xf>
    <xf numFmtId="4" fontId="13" fillId="5" borderId="40" xfId="0" applyNumberFormat="1" applyFont="1" applyFill="1" applyBorder="1" applyAlignment="1">
      <alignment horizontal="center" vertical="center" wrapText="1"/>
    </xf>
    <xf numFmtId="0" fontId="9" fillId="5" borderId="41" xfId="0" applyFont="1" applyFill="1" applyBorder="1" applyAlignment="1">
      <alignment wrapText="1"/>
    </xf>
    <xf numFmtId="0" fontId="9" fillId="0" borderId="3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164" fontId="9" fillId="0" borderId="1" xfId="0" applyNumberFormat="1" applyFont="1" applyBorder="1" applyAlignment="1">
      <alignment horizontal="center" vertical="center"/>
    </xf>
    <xf numFmtId="0" fontId="9" fillId="0" borderId="26" xfId="0" applyFont="1" applyBorder="1" applyAlignment="1">
      <alignment horizontal="left" vertical="top" wrapText="1"/>
    </xf>
    <xf numFmtId="0" fontId="12" fillId="5" borderId="3" xfId="0" applyFont="1" applyFill="1" applyBorder="1" applyAlignment="1">
      <alignment vertical="center" wrapText="1"/>
    </xf>
    <xf numFmtId="4" fontId="9" fillId="5" borderId="3" xfId="0" applyNumberFormat="1" applyFont="1" applyFill="1" applyBorder="1" applyAlignment="1">
      <alignment horizontal="center" vertical="center" wrapText="1"/>
    </xf>
    <xf numFmtId="0" fontId="9" fillId="5" borderId="35" xfId="0" applyFont="1" applyFill="1" applyBorder="1" applyAlignment="1">
      <alignment horizontal="left" vertical="center" wrapText="1"/>
    </xf>
    <xf numFmtId="16" fontId="9" fillId="2" borderId="39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" fontId="9" fillId="2" borderId="40" xfId="0" applyNumberFormat="1" applyFont="1" applyFill="1" applyBorder="1" applyAlignment="1">
      <alignment horizontal="center" vertical="center" wrapText="1"/>
    </xf>
    <xf numFmtId="0" fontId="9" fillId="0" borderId="39" xfId="0" applyFont="1" applyBorder="1" applyAlignment="1">
      <alignment horizontal="left" vertical="center" wrapText="1"/>
    </xf>
    <xf numFmtId="0" fontId="12" fillId="0" borderId="40" xfId="0" applyFont="1" applyBorder="1" applyAlignment="1">
      <alignment vertical="center" wrapText="1"/>
    </xf>
    <xf numFmtId="0" fontId="19" fillId="0" borderId="41" xfId="0" applyFont="1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13" fillId="0" borderId="43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top" wrapText="1"/>
    </xf>
    <xf numFmtId="0" fontId="13" fillId="0" borderId="44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6" fillId="2" borderId="3" xfId="0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  <xf numFmtId="0" fontId="21" fillId="0" borderId="26" xfId="0" applyFont="1" applyBorder="1" applyAlignment="1">
      <alignment horizontal="left" vertical="center" wrapText="1"/>
    </xf>
    <xf numFmtId="0" fontId="23" fillId="0" borderId="26" xfId="0" applyFont="1" applyBorder="1" applyAlignment="1">
      <alignment horizontal="left" vertical="center" wrapText="1"/>
    </xf>
    <xf numFmtId="49" fontId="23" fillId="0" borderId="1" xfId="0" applyNumberFormat="1" applyFont="1" applyBorder="1"/>
    <xf numFmtId="0" fontId="22" fillId="0" borderId="1" xfId="0" applyFont="1" applyBorder="1" applyAlignment="1">
      <alignment horizontal="center" vertical="center" wrapText="1"/>
    </xf>
    <xf numFmtId="0" fontId="22" fillId="6" borderId="1" xfId="0" applyFont="1" applyFill="1" applyBorder="1" applyAlignment="1">
      <alignment vertical="center" wrapText="1"/>
    </xf>
    <xf numFmtId="0" fontId="22" fillId="7" borderId="1" xfId="0" applyFont="1" applyFill="1" applyBorder="1" applyAlignment="1">
      <alignment vertical="center" wrapText="1"/>
    </xf>
    <xf numFmtId="0" fontId="23" fillId="0" borderId="1" xfId="0" applyFont="1" applyBorder="1" applyAlignment="1">
      <alignment wrapText="1"/>
    </xf>
    <xf numFmtId="2" fontId="23" fillId="0" borderId="1" xfId="0" applyNumberFormat="1" applyFont="1" applyBorder="1" applyAlignment="1">
      <alignment horizontal="center"/>
    </xf>
    <xf numFmtId="4" fontId="24" fillId="0" borderId="1" xfId="0" applyNumberFormat="1" applyFont="1" applyBorder="1" applyAlignment="1">
      <alignment horizontal="center" vertical="center" wrapText="1"/>
    </xf>
    <xf numFmtId="4" fontId="24" fillId="2" borderId="1" xfId="0" applyNumberFormat="1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vertical="top" wrapText="1"/>
    </xf>
    <xf numFmtId="0" fontId="23" fillId="0" borderId="9" xfId="0" applyFont="1" applyBorder="1" applyAlignment="1">
      <alignment horizontal="left" vertical="center" wrapText="1"/>
    </xf>
    <xf numFmtId="0" fontId="21" fillId="0" borderId="22" xfId="0" applyFont="1" applyBorder="1" applyAlignment="1">
      <alignment vertical="center" wrapText="1"/>
    </xf>
    <xf numFmtId="0" fontId="9" fillId="0" borderId="41" xfId="0" applyFont="1" applyBorder="1" applyAlignment="1">
      <alignment horizontal="justify" vertical="top" wrapText="1"/>
    </xf>
    <xf numFmtId="0" fontId="9" fillId="0" borderId="44" xfId="0" applyFont="1" applyBorder="1" applyAlignment="1">
      <alignment vertical="top" wrapText="1"/>
    </xf>
    <xf numFmtId="0" fontId="0" fillId="0" borderId="45" xfId="0" applyBorder="1" applyAlignment="1">
      <alignment vertical="center" wrapText="1"/>
    </xf>
    <xf numFmtId="0" fontId="23" fillId="0" borderId="22" xfId="0" applyFont="1" applyBorder="1" applyAlignment="1">
      <alignment vertical="center" wrapText="1"/>
    </xf>
    <xf numFmtId="0" fontId="16" fillId="5" borderId="46" xfId="0" applyFont="1" applyFill="1" applyBorder="1" applyAlignment="1">
      <alignment vertical="center" wrapText="1"/>
    </xf>
    <xf numFmtId="0" fontId="13" fillId="5" borderId="46" xfId="0" applyFont="1" applyFill="1" applyBorder="1" applyAlignment="1">
      <alignment vertical="center" wrapText="1"/>
    </xf>
    <xf numFmtId="0" fontId="21" fillId="0" borderId="22" xfId="0" applyFont="1" applyBorder="1" applyAlignment="1">
      <alignment horizontal="left" vertical="center" wrapText="1"/>
    </xf>
    <xf numFmtId="0" fontId="16" fillId="5" borderId="4" xfId="0" applyFont="1" applyFill="1" applyBorder="1" applyAlignment="1">
      <alignment vertical="center" wrapText="1"/>
    </xf>
    <xf numFmtId="0" fontId="16" fillId="5" borderId="32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2" fillId="4" borderId="4" xfId="0" applyFont="1" applyFill="1" applyBorder="1" applyAlignment="1">
      <alignment vertical="center" wrapText="1"/>
    </xf>
    <xf numFmtId="165" fontId="22" fillId="0" borderId="3" xfId="0" applyNumberFormat="1" applyFont="1" applyBorder="1" applyAlignment="1">
      <alignment horizontal="center"/>
    </xf>
    <xf numFmtId="0" fontId="9" fillId="0" borderId="18" xfId="0" applyFont="1" applyBorder="1" applyAlignment="1">
      <alignment horizontal="justify" vertical="center" wrapText="1"/>
    </xf>
    <xf numFmtId="0" fontId="1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2" fillId="0" borderId="47" xfId="0" applyFont="1" applyBorder="1" applyAlignment="1">
      <alignment wrapText="1"/>
    </xf>
    <xf numFmtId="0" fontId="6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wrapText="1"/>
    </xf>
    <xf numFmtId="0" fontId="0" fillId="0" borderId="48" xfId="0" applyBorder="1"/>
    <xf numFmtId="0" fontId="0" fillId="0" borderId="0" xfId="0" applyBorder="1" applyAlignment="1">
      <alignment wrapText="1"/>
    </xf>
    <xf numFmtId="0" fontId="3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2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85"/>
  <sheetViews>
    <sheetView tabSelected="1" topLeftCell="A70" zoomScale="93" zoomScaleNormal="93" workbookViewId="0">
      <selection activeCell="F66" sqref="F66"/>
    </sheetView>
  </sheetViews>
  <sheetFormatPr defaultColWidth="71.5703125" defaultRowHeight="15.75" x14ac:dyDescent="0.25"/>
  <cols>
    <col min="1" max="1" width="5.5703125" style="1" customWidth="1"/>
    <col min="2" max="2" width="8.28515625" style="1" customWidth="1"/>
    <col min="3" max="3" width="55" style="1" customWidth="1"/>
    <col min="4" max="4" width="32.140625" style="2" customWidth="1"/>
    <col min="5" max="5" width="55.42578125" style="3" customWidth="1"/>
    <col min="6" max="6" width="24.140625" style="1" customWidth="1"/>
    <col min="7" max="7" width="16.28515625" style="1" customWidth="1"/>
    <col min="8" max="16384" width="71.5703125" style="1"/>
  </cols>
  <sheetData>
    <row r="2" spans="1:6" ht="128.25" customHeight="1" x14ac:dyDescent="0.25">
      <c r="D2" s="153" t="s">
        <v>162</v>
      </c>
      <c r="E2" s="154"/>
    </row>
    <row r="5" spans="1:6" ht="20.25" customHeight="1" x14ac:dyDescent="0.3">
      <c r="B5" s="142"/>
      <c r="C5" s="155" t="s">
        <v>0</v>
      </c>
      <c r="D5" s="143"/>
      <c r="E5" s="144"/>
    </row>
    <row r="6" spans="1:6" s="5" customFormat="1" ht="20.25" customHeight="1" x14ac:dyDescent="0.3">
      <c r="B6" s="145"/>
      <c r="C6" s="156" t="s">
        <v>1</v>
      </c>
      <c r="D6" s="146"/>
      <c r="E6" s="147"/>
    </row>
    <row r="7" spans="1:6" s="5" customFormat="1" ht="20.25" customHeight="1" x14ac:dyDescent="0.3">
      <c r="A7" s="145"/>
      <c r="B7" s="145"/>
      <c r="C7" s="148"/>
      <c r="D7" s="149"/>
      <c r="E7" s="147"/>
    </row>
    <row r="8" spans="1:6" s="5" customFormat="1" ht="20.25" customHeight="1" x14ac:dyDescent="0.3">
      <c r="B8" s="150"/>
      <c r="C8" s="4" t="s">
        <v>2</v>
      </c>
      <c r="D8" s="6" t="s">
        <v>3</v>
      </c>
      <c r="E8" s="144"/>
    </row>
    <row r="9" spans="1:6" s="5" customFormat="1" ht="20.25" customHeight="1" x14ac:dyDescent="0.3">
      <c r="B9" s="151"/>
      <c r="C9" s="4" t="s">
        <v>4</v>
      </c>
      <c r="D9" s="7">
        <v>198</v>
      </c>
      <c r="E9" s="144"/>
    </row>
    <row r="10" spans="1:6" ht="20.25" customHeight="1" x14ac:dyDescent="0.25">
      <c r="B10" s="152"/>
      <c r="C10" s="9"/>
      <c r="D10" s="10"/>
      <c r="E10" s="10"/>
    </row>
    <row r="11" spans="1:6" ht="20.25" customHeight="1" x14ac:dyDescent="0.35">
      <c r="B11" s="138" t="s">
        <v>5</v>
      </c>
      <c r="C11" s="138"/>
      <c r="D11" s="138"/>
      <c r="E11" s="138"/>
    </row>
    <row r="12" spans="1:6" ht="20.25" customHeight="1" x14ac:dyDescent="0.25">
      <c r="B12" s="9"/>
      <c r="C12" s="9"/>
      <c r="D12" s="11"/>
    </row>
    <row r="13" spans="1:6" ht="39" customHeight="1" x14ac:dyDescent="0.25">
      <c r="B13" s="12" t="s">
        <v>6</v>
      </c>
      <c r="C13" s="13" t="s">
        <v>7</v>
      </c>
      <c r="D13" s="13" t="s">
        <v>8</v>
      </c>
      <c r="E13" s="14" t="s">
        <v>9</v>
      </c>
      <c r="F13" s="15"/>
    </row>
    <row r="14" spans="1:6" s="16" customFormat="1" ht="21" customHeight="1" x14ac:dyDescent="0.25">
      <c r="B14" s="17" t="s">
        <v>10</v>
      </c>
      <c r="C14" s="139" t="s">
        <v>11</v>
      </c>
      <c r="D14" s="139"/>
      <c r="E14" s="139"/>
      <c r="F14" s="18"/>
    </row>
    <row r="15" spans="1:6" s="16" customFormat="1" ht="48.75" customHeight="1" x14ac:dyDescent="0.25">
      <c r="B15" s="19" t="s">
        <v>12</v>
      </c>
      <c r="C15" s="20" t="s">
        <v>13</v>
      </c>
      <c r="D15" s="21">
        <v>3600000</v>
      </c>
      <c r="E15" s="22" t="s">
        <v>14</v>
      </c>
      <c r="F15" s="18"/>
    </row>
    <row r="16" spans="1:6" s="16" customFormat="1" ht="33" customHeight="1" x14ac:dyDescent="0.25">
      <c r="B16" s="23" t="s">
        <v>15</v>
      </c>
      <c r="C16" s="24" t="s">
        <v>16</v>
      </c>
      <c r="D16" s="25">
        <v>24000</v>
      </c>
      <c r="E16" s="26" t="s">
        <v>17</v>
      </c>
      <c r="F16" s="18"/>
    </row>
    <row r="17" spans="2:8" s="16" customFormat="1" ht="47.25" customHeight="1" x14ac:dyDescent="0.25">
      <c r="B17" s="27" t="s">
        <v>18</v>
      </c>
      <c r="C17" s="28" t="s">
        <v>19</v>
      </c>
      <c r="D17" s="29">
        <v>26000</v>
      </c>
      <c r="E17" s="30" t="s">
        <v>20</v>
      </c>
      <c r="F17" s="18"/>
    </row>
    <row r="18" spans="2:8" s="16" customFormat="1" ht="23.25" customHeight="1" x14ac:dyDescent="0.25">
      <c r="B18" s="17" t="s">
        <v>21</v>
      </c>
      <c r="C18" s="139" t="s">
        <v>22</v>
      </c>
      <c r="D18" s="139"/>
      <c r="E18" s="139"/>
      <c r="F18" s="18"/>
    </row>
    <row r="19" spans="2:8" s="16" customFormat="1" ht="62.25" customHeight="1" x14ac:dyDescent="0.25">
      <c r="B19" s="31" t="s">
        <v>23</v>
      </c>
      <c r="C19" s="32" t="s">
        <v>24</v>
      </c>
      <c r="D19" s="33">
        <v>760000</v>
      </c>
      <c r="E19" s="34" t="s">
        <v>25</v>
      </c>
      <c r="F19" s="18"/>
      <c r="G19" s="35"/>
    </row>
    <row r="20" spans="2:8" s="16" customFormat="1" ht="62.25" customHeight="1" x14ac:dyDescent="0.25">
      <c r="B20" s="36" t="s">
        <v>26</v>
      </c>
      <c r="C20" s="37" t="s">
        <v>27</v>
      </c>
      <c r="D20" s="38">
        <v>580000</v>
      </c>
      <c r="E20" s="39" t="s">
        <v>28</v>
      </c>
      <c r="F20" s="18"/>
      <c r="G20" s="40"/>
    </row>
    <row r="21" spans="2:8" s="16" customFormat="1" ht="23.25" customHeight="1" x14ac:dyDescent="0.25">
      <c r="B21" s="17" t="s">
        <v>29</v>
      </c>
      <c r="C21" s="139" t="s">
        <v>30</v>
      </c>
      <c r="D21" s="139"/>
      <c r="E21" s="139"/>
      <c r="F21" s="18"/>
    </row>
    <row r="22" spans="2:8" s="16" customFormat="1" ht="47.25" customHeight="1" x14ac:dyDescent="0.25">
      <c r="B22" s="19" t="s">
        <v>31</v>
      </c>
      <c r="C22" s="20" t="s">
        <v>32</v>
      </c>
      <c r="D22" s="41">
        <v>50000</v>
      </c>
      <c r="E22" s="42" t="s">
        <v>33</v>
      </c>
      <c r="F22" s="18"/>
    </row>
    <row r="23" spans="2:8" s="16" customFormat="1" ht="75.75" customHeight="1" x14ac:dyDescent="0.25">
      <c r="B23" s="36" t="s">
        <v>34</v>
      </c>
      <c r="C23" s="43" t="s">
        <v>35</v>
      </c>
      <c r="D23" s="44">
        <v>86000</v>
      </c>
      <c r="E23" s="45" t="s">
        <v>36</v>
      </c>
      <c r="F23" s="46"/>
    </row>
    <row r="24" spans="2:8" s="16" customFormat="1" ht="23.25" customHeight="1" x14ac:dyDescent="0.25">
      <c r="B24" s="17" t="s">
        <v>37</v>
      </c>
      <c r="C24" s="139" t="s">
        <v>38</v>
      </c>
      <c r="D24" s="139"/>
      <c r="E24" s="139"/>
      <c r="F24" s="18"/>
    </row>
    <row r="25" spans="2:8" s="16" customFormat="1" ht="63.75" customHeight="1" x14ac:dyDescent="0.25">
      <c r="B25" s="31" t="s">
        <v>39</v>
      </c>
      <c r="C25" s="47" t="s">
        <v>40</v>
      </c>
      <c r="D25" s="48">
        <v>100000</v>
      </c>
      <c r="E25" s="49" t="s">
        <v>41</v>
      </c>
      <c r="F25" s="18"/>
    </row>
    <row r="26" spans="2:8" s="16" customFormat="1" ht="75.75" customHeight="1" x14ac:dyDescent="0.25">
      <c r="B26" s="23" t="s">
        <v>42</v>
      </c>
      <c r="C26" s="50" t="s">
        <v>43</v>
      </c>
      <c r="D26" s="25">
        <v>208000</v>
      </c>
      <c r="E26" s="125" t="s">
        <v>154</v>
      </c>
      <c r="F26" s="51"/>
    </row>
    <row r="27" spans="2:8" s="16" customFormat="1" ht="107.25" customHeight="1" x14ac:dyDescent="0.25">
      <c r="B27" s="23" t="s">
        <v>44</v>
      </c>
      <c r="C27" s="50" t="s">
        <v>45</v>
      </c>
      <c r="D27" s="25">
        <v>81000</v>
      </c>
      <c r="E27" s="130" t="s">
        <v>157</v>
      </c>
      <c r="F27" s="53"/>
    </row>
    <row r="28" spans="2:8" s="16" customFormat="1" ht="63" customHeight="1" x14ac:dyDescent="0.25">
      <c r="B28" s="23" t="s">
        <v>46</v>
      </c>
      <c r="C28" s="24" t="s">
        <v>47</v>
      </c>
      <c r="D28" s="8">
        <v>360000</v>
      </c>
      <c r="E28" s="55" t="s">
        <v>48</v>
      </c>
      <c r="F28" s="54"/>
    </row>
    <row r="29" spans="2:8" s="16" customFormat="1" ht="63" customHeight="1" x14ac:dyDescent="0.25">
      <c r="B29" s="23" t="s">
        <v>49</v>
      </c>
      <c r="C29" s="50" t="s">
        <v>50</v>
      </c>
      <c r="D29" s="25">
        <v>180000</v>
      </c>
      <c r="E29" s="55" t="s">
        <v>51</v>
      </c>
      <c r="F29" s="56"/>
    </row>
    <row r="30" spans="2:8" s="16" customFormat="1" ht="136.5" customHeight="1" x14ac:dyDescent="0.25">
      <c r="B30" s="23" t="s">
        <v>52</v>
      </c>
      <c r="C30" s="50" t="s">
        <v>53</v>
      </c>
      <c r="D30" s="8">
        <v>430000</v>
      </c>
      <c r="E30" s="52" t="s">
        <v>54</v>
      </c>
      <c r="F30" s="57"/>
    </row>
    <row r="31" spans="2:8" s="16" customFormat="1" ht="42" customHeight="1" thickBot="1" x14ac:dyDescent="0.3">
      <c r="B31" s="23" t="s">
        <v>55</v>
      </c>
      <c r="C31" s="58" t="s">
        <v>56</v>
      </c>
      <c r="D31" s="25">
        <v>650000</v>
      </c>
      <c r="E31" s="133" t="s">
        <v>158</v>
      </c>
      <c r="F31" s="60"/>
      <c r="H31" s="61"/>
    </row>
    <row r="32" spans="2:8" s="16" customFormat="1" ht="21.75" customHeight="1" thickTop="1" thickBot="1" x14ac:dyDescent="0.3">
      <c r="B32" s="62" t="s">
        <v>57</v>
      </c>
      <c r="C32" s="131" t="s">
        <v>58</v>
      </c>
      <c r="D32" s="132"/>
      <c r="E32" s="63"/>
      <c r="F32" s="18"/>
    </row>
    <row r="33" spans="2:6" s="16" customFormat="1" ht="68.25" customHeight="1" thickTop="1" x14ac:dyDescent="0.25">
      <c r="B33" s="64" t="s">
        <v>59</v>
      </c>
      <c r="C33" s="65" t="s">
        <v>60</v>
      </c>
      <c r="D33" s="66">
        <v>138000</v>
      </c>
      <c r="E33" s="67" t="s">
        <v>61</v>
      </c>
      <c r="F33" s="18"/>
    </row>
    <row r="34" spans="2:6" s="16" customFormat="1" ht="35.25" customHeight="1" x14ac:dyDescent="0.25">
      <c r="B34" s="23" t="s">
        <v>62</v>
      </c>
      <c r="C34" s="50" t="s">
        <v>63</v>
      </c>
      <c r="D34" s="25">
        <v>255000</v>
      </c>
      <c r="E34" s="126" t="s">
        <v>155</v>
      </c>
      <c r="F34" s="18"/>
    </row>
    <row r="35" spans="2:6" s="16" customFormat="1" ht="35.25" customHeight="1" x14ac:dyDescent="0.25">
      <c r="B35" s="23" t="s">
        <v>64</v>
      </c>
      <c r="C35" s="50" t="s">
        <v>65</v>
      </c>
      <c r="D35" s="25">
        <v>480000</v>
      </c>
      <c r="E35" s="52" t="s">
        <v>66</v>
      </c>
      <c r="F35" s="18"/>
    </row>
    <row r="36" spans="2:6" s="16" customFormat="1" ht="79.5" customHeight="1" thickBot="1" x14ac:dyDescent="0.3">
      <c r="B36" s="36" t="s">
        <v>67</v>
      </c>
      <c r="C36" s="43" t="s">
        <v>68</v>
      </c>
      <c r="D36" s="44">
        <v>200000</v>
      </c>
      <c r="E36" s="141" t="s">
        <v>160</v>
      </c>
      <c r="F36" s="18"/>
    </row>
    <row r="37" spans="2:6" s="16" customFormat="1" ht="25.5" customHeight="1" thickBot="1" x14ac:dyDescent="0.3">
      <c r="B37" s="68" t="s">
        <v>69</v>
      </c>
      <c r="C37" s="134" t="s">
        <v>70</v>
      </c>
      <c r="D37" s="134"/>
      <c r="E37" s="134"/>
      <c r="F37" s="18"/>
    </row>
    <row r="38" spans="2:6" s="16" customFormat="1" ht="66" customHeight="1" x14ac:dyDescent="0.25">
      <c r="B38" s="27" t="s">
        <v>71</v>
      </c>
      <c r="C38" s="28" t="s">
        <v>72</v>
      </c>
      <c r="D38" s="29">
        <v>1939200</v>
      </c>
      <c r="E38" s="69" t="s">
        <v>73</v>
      </c>
      <c r="F38" s="18"/>
    </row>
    <row r="39" spans="2:6" s="16" customFormat="1" ht="26.25" customHeight="1" x14ac:dyDescent="0.25">
      <c r="B39" s="68" t="s">
        <v>74</v>
      </c>
      <c r="C39" s="135" t="s">
        <v>75</v>
      </c>
      <c r="D39" s="135"/>
      <c r="E39" s="135"/>
      <c r="F39" s="18"/>
    </row>
    <row r="40" spans="2:6" s="16" customFormat="1" ht="47.25" customHeight="1" x14ac:dyDescent="0.25">
      <c r="B40" s="19" t="s">
        <v>76</v>
      </c>
      <c r="C40" s="70" t="s">
        <v>77</v>
      </c>
      <c r="D40" s="21">
        <v>240000</v>
      </c>
      <c r="E40" s="71" t="s">
        <v>78</v>
      </c>
      <c r="F40" s="18"/>
    </row>
    <row r="41" spans="2:6" s="16" customFormat="1" ht="33" customHeight="1" x14ac:dyDescent="0.25">
      <c r="B41" s="23" t="s">
        <v>79</v>
      </c>
      <c r="C41" s="50" t="s">
        <v>80</v>
      </c>
      <c r="D41" s="25">
        <v>28000</v>
      </c>
      <c r="E41" s="72" t="s">
        <v>81</v>
      </c>
      <c r="F41" s="18"/>
    </row>
    <row r="42" spans="2:6" s="16" customFormat="1" ht="49.5" customHeight="1" x14ac:dyDescent="0.25">
      <c r="B42" s="23" t="s">
        <v>82</v>
      </c>
      <c r="C42" s="50" t="s">
        <v>83</v>
      </c>
      <c r="D42" s="25">
        <v>231000</v>
      </c>
      <c r="E42" s="72" t="s">
        <v>161</v>
      </c>
      <c r="F42" s="18"/>
    </row>
    <row r="43" spans="2:6" s="16" customFormat="1" ht="35.25" customHeight="1" x14ac:dyDescent="0.25">
      <c r="B43" s="23" t="s">
        <v>84</v>
      </c>
      <c r="C43" s="50" t="s">
        <v>85</v>
      </c>
      <c r="D43" s="73">
        <v>10800</v>
      </c>
      <c r="E43" s="72" t="s">
        <v>86</v>
      </c>
      <c r="F43" s="18"/>
    </row>
    <row r="44" spans="2:6" s="16" customFormat="1" ht="22.5" customHeight="1" x14ac:dyDescent="0.25">
      <c r="B44" s="23" t="s">
        <v>87</v>
      </c>
      <c r="C44" s="24" t="s">
        <v>88</v>
      </c>
      <c r="D44" s="8">
        <v>696000</v>
      </c>
      <c r="E44" s="74" t="s">
        <v>89</v>
      </c>
      <c r="F44" s="40"/>
    </row>
    <row r="45" spans="2:6" s="16" customFormat="1" ht="22.5" customHeight="1" x14ac:dyDescent="0.25">
      <c r="B45" s="23" t="s">
        <v>90</v>
      </c>
      <c r="C45" s="24" t="s">
        <v>91</v>
      </c>
      <c r="D45" s="8">
        <v>480000</v>
      </c>
      <c r="E45" s="74" t="s">
        <v>92</v>
      </c>
      <c r="F45" s="18"/>
    </row>
    <row r="46" spans="2:6" s="16" customFormat="1" ht="22.5" customHeight="1" x14ac:dyDescent="0.25">
      <c r="B46" s="23" t="s">
        <v>93</v>
      </c>
      <c r="C46" s="24" t="s">
        <v>94</v>
      </c>
      <c r="D46" s="8">
        <v>36000</v>
      </c>
      <c r="E46" s="74" t="s">
        <v>95</v>
      </c>
      <c r="F46" s="75"/>
    </row>
    <row r="47" spans="2:6" s="16" customFormat="1" ht="30" customHeight="1" x14ac:dyDescent="0.25">
      <c r="B47" s="23" t="s">
        <v>96</v>
      </c>
      <c r="C47" s="24" t="s">
        <v>97</v>
      </c>
      <c r="D47" s="8">
        <f>SUM(D44:D46)*30%</f>
        <v>363600</v>
      </c>
      <c r="E47" s="74" t="s">
        <v>98</v>
      </c>
      <c r="F47" s="18"/>
    </row>
    <row r="48" spans="2:6" s="16" customFormat="1" ht="66" customHeight="1" x14ac:dyDescent="0.25">
      <c r="B48" s="36" t="s">
        <v>99</v>
      </c>
      <c r="C48" s="76" t="s">
        <v>100</v>
      </c>
      <c r="D48" s="38">
        <v>25000</v>
      </c>
      <c r="E48" s="128" t="s">
        <v>101</v>
      </c>
      <c r="F48" s="129"/>
    </row>
    <row r="49" spans="2:6" s="16" customFormat="1" ht="23.25" customHeight="1" x14ac:dyDescent="0.25">
      <c r="B49" s="68" t="s">
        <v>102</v>
      </c>
      <c r="C49" s="134" t="s">
        <v>103</v>
      </c>
      <c r="D49" s="134"/>
      <c r="E49" s="134"/>
      <c r="F49" s="18"/>
    </row>
    <row r="50" spans="2:6" s="16" customFormat="1" ht="31.7" customHeight="1" x14ac:dyDescent="0.25">
      <c r="B50" s="19" t="s">
        <v>104</v>
      </c>
      <c r="C50" s="70" t="s">
        <v>105</v>
      </c>
      <c r="D50" s="21">
        <v>398000</v>
      </c>
      <c r="E50" s="71" t="s">
        <v>106</v>
      </c>
      <c r="F50" s="18"/>
    </row>
    <row r="51" spans="2:6" s="16" customFormat="1" ht="47.25" customHeight="1" x14ac:dyDescent="0.25">
      <c r="B51" s="23" t="s">
        <v>107</v>
      </c>
      <c r="C51" s="50" t="s">
        <v>108</v>
      </c>
      <c r="D51" s="25">
        <v>6970</v>
      </c>
      <c r="E51" s="72" t="s">
        <v>109</v>
      </c>
      <c r="F51" s="18"/>
    </row>
    <row r="52" spans="2:6" s="16" customFormat="1" ht="33" customHeight="1" x14ac:dyDescent="0.25">
      <c r="B52" s="36" t="s">
        <v>110</v>
      </c>
      <c r="C52" s="43" t="s">
        <v>111</v>
      </c>
      <c r="D52" s="44">
        <v>12000</v>
      </c>
      <c r="E52" s="77" t="s">
        <v>112</v>
      </c>
      <c r="F52" s="18"/>
    </row>
    <row r="53" spans="2:6" s="16" customFormat="1" ht="23.25" customHeight="1" x14ac:dyDescent="0.25">
      <c r="B53" s="78" t="s">
        <v>113</v>
      </c>
      <c r="C53" s="79" t="s">
        <v>114</v>
      </c>
      <c r="D53" s="80"/>
      <c r="E53" s="81"/>
      <c r="F53" s="18"/>
    </row>
    <row r="54" spans="2:6" s="16" customFormat="1" ht="91.5" customHeight="1" x14ac:dyDescent="0.25">
      <c r="B54" s="31" t="s">
        <v>115</v>
      </c>
      <c r="C54" s="47" t="s">
        <v>116</v>
      </c>
      <c r="D54" s="48">
        <v>28400</v>
      </c>
      <c r="E54" s="34" t="s">
        <v>117</v>
      </c>
      <c r="F54" s="82"/>
    </row>
    <row r="55" spans="2:6" s="16" customFormat="1" ht="87.75" customHeight="1" thickBot="1" x14ac:dyDescent="0.3">
      <c r="B55" s="83" t="s">
        <v>118</v>
      </c>
      <c r="C55" s="84" t="s">
        <v>119</v>
      </c>
      <c r="D55" s="85">
        <v>271738.08</v>
      </c>
      <c r="E55" s="86" t="s">
        <v>120</v>
      </c>
      <c r="F55" s="87"/>
    </row>
    <row r="56" spans="2:6" s="16" customFormat="1" ht="28.5" customHeight="1" thickBot="1" x14ac:dyDescent="0.3">
      <c r="B56" s="88" t="s">
        <v>121</v>
      </c>
      <c r="C56" s="89" t="s">
        <v>122</v>
      </c>
      <c r="D56" s="90"/>
      <c r="E56" s="91"/>
      <c r="F56" s="87"/>
    </row>
    <row r="57" spans="2:6" s="16" customFormat="1" ht="35.450000000000003" customHeight="1" x14ac:dyDescent="0.25">
      <c r="B57" s="92" t="s">
        <v>123</v>
      </c>
      <c r="C57" s="93" t="s">
        <v>124</v>
      </c>
      <c r="D57" s="94">
        <v>30000</v>
      </c>
      <c r="E57" s="95" t="s">
        <v>125</v>
      </c>
      <c r="F57" s="87"/>
    </row>
    <row r="58" spans="2:6" s="16" customFormat="1" x14ac:dyDescent="0.25">
      <c r="B58" s="68" t="s">
        <v>126</v>
      </c>
      <c r="C58" s="96" t="s">
        <v>127</v>
      </c>
      <c r="D58" s="97"/>
      <c r="E58" s="98"/>
      <c r="F58" s="18"/>
    </row>
    <row r="59" spans="2:6" s="16" customFormat="1" ht="108" customHeight="1" thickBot="1" x14ac:dyDescent="0.3">
      <c r="B59" s="99" t="s">
        <v>128</v>
      </c>
      <c r="C59" s="100" t="s">
        <v>127</v>
      </c>
      <c r="D59" s="101">
        <f>SUM(D15:D57)*10%</f>
        <v>1300470.8080000002</v>
      </c>
      <c r="E59" s="127" t="s">
        <v>129</v>
      </c>
      <c r="F59" s="18"/>
    </row>
    <row r="60" spans="2:6" s="16" customFormat="1" ht="16.5" thickBot="1" x14ac:dyDescent="0.25">
      <c r="B60" s="102"/>
      <c r="C60" s="103" t="s">
        <v>130</v>
      </c>
      <c r="D60" s="140">
        <f>SUM(D15:D59)</f>
        <v>14305178.888</v>
      </c>
      <c r="E60" s="104"/>
      <c r="F60" s="18"/>
    </row>
    <row r="61" spans="2:6" s="16" customFormat="1" x14ac:dyDescent="0.25">
      <c r="B61" s="18"/>
      <c r="C61" s="18"/>
      <c r="D61" s="18"/>
      <c r="E61" s="18"/>
      <c r="F61" s="18"/>
    </row>
    <row r="62" spans="2:6" s="16" customFormat="1" x14ac:dyDescent="0.25">
      <c r="E62" s="18"/>
    </row>
    <row r="63" spans="2:6" s="16" customFormat="1" ht="19.7" customHeight="1" x14ac:dyDescent="0.25">
      <c r="C63" s="136" t="s">
        <v>131</v>
      </c>
      <c r="D63" s="136"/>
      <c r="E63" s="136"/>
    </row>
    <row r="64" spans="2:6" s="16" customFormat="1" x14ac:dyDescent="0.25">
      <c r="B64" s="105"/>
      <c r="E64" s="18"/>
    </row>
    <row r="65" spans="2:8" s="16" customFormat="1" ht="30" x14ac:dyDescent="0.25">
      <c r="B65" s="19" t="s">
        <v>10</v>
      </c>
      <c r="C65" s="70" t="s">
        <v>132</v>
      </c>
      <c r="D65" s="21">
        <v>4368318.49</v>
      </c>
      <c r="E65" s="106" t="s">
        <v>133</v>
      </c>
      <c r="H65"/>
    </row>
    <row r="66" spans="2:8" s="16" customFormat="1" ht="77.25" customHeight="1" x14ac:dyDescent="0.25">
      <c r="B66" s="23" t="s">
        <v>21</v>
      </c>
      <c r="C66" s="113" t="s">
        <v>151</v>
      </c>
      <c r="D66" s="25">
        <v>1250000</v>
      </c>
      <c r="E66" s="114" t="s">
        <v>152</v>
      </c>
      <c r="H66"/>
    </row>
    <row r="67" spans="2:8" s="16" customFormat="1" ht="93.75" customHeight="1" x14ac:dyDescent="0.25">
      <c r="B67" s="23" t="s">
        <v>29</v>
      </c>
      <c r="C67" s="50" t="s">
        <v>134</v>
      </c>
      <c r="D67" s="73">
        <v>460000</v>
      </c>
      <c r="E67" s="124" t="s">
        <v>153</v>
      </c>
      <c r="H67"/>
    </row>
    <row r="68" spans="2:8" s="16" customFormat="1" ht="87.75" customHeight="1" x14ac:dyDescent="0.25">
      <c r="B68" s="23" t="s">
        <v>37</v>
      </c>
      <c r="C68" s="24" t="s">
        <v>135</v>
      </c>
      <c r="D68" s="8">
        <v>500000</v>
      </c>
      <c r="E68" s="115" t="s">
        <v>159</v>
      </c>
      <c r="H68"/>
    </row>
    <row r="69" spans="2:8" s="16" customFormat="1" ht="33" customHeight="1" x14ac:dyDescent="0.25">
      <c r="B69" s="23" t="s">
        <v>29</v>
      </c>
      <c r="C69" s="93" t="s">
        <v>124</v>
      </c>
      <c r="D69" s="94">
        <v>30000</v>
      </c>
      <c r="E69" s="95" t="s">
        <v>125</v>
      </c>
      <c r="H69"/>
    </row>
    <row r="70" spans="2:8" s="16" customFormat="1" ht="36.75" customHeight="1" x14ac:dyDescent="0.25">
      <c r="B70" s="23" t="s">
        <v>69</v>
      </c>
      <c r="C70" s="24" t="s">
        <v>136</v>
      </c>
      <c r="D70" s="25">
        <v>12000000</v>
      </c>
      <c r="E70" s="114" t="s">
        <v>156</v>
      </c>
      <c r="H70"/>
    </row>
    <row r="71" spans="2:8" s="16" customFormat="1" ht="27.75" customHeight="1" x14ac:dyDescent="0.25">
      <c r="B71" s="23" t="s">
        <v>102</v>
      </c>
      <c r="C71" s="58" t="s">
        <v>138</v>
      </c>
      <c r="D71" s="25">
        <v>468000</v>
      </c>
      <c r="E71" s="59" t="s">
        <v>137</v>
      </c>
      <c r="H71"/>
    </row>
    <row r="72" spans="2:8" s="16" customFormat="1" ht="30" x14ac:dyDescent="0.25">
      <c r="B72" s="36">
        <v>9</v>
      </c>
      <c r="C72" s="93" t="s">
        <v>139</v>
      </c>
      <c r="D72" s="25">
        <v>150000</v>
      </c>
      <c r="E72" s="59" t="s">
        <v>137</v>
      </c>
      <c r="H72"/>
    </row>
    <row r="73" spans="2:8" s="16" customFormat="1" ht="19.5" customHeight="1" x14ac:dyDescent="0.25">
      <c r="B73" s="36" t="s">
        <v>121</v>
      </c>
      <c r="C73" s="107" t="s">
        <v>140</v>
      </c>
      <c r="D73" s="44">
        <f>SUM(D65:D72)*3%</f>
        <v>576789.5547000001</v>
      </c>
      <c r="E73" s="108" t="s">
        <v>141</v>
      </c>
      <c r="H73"/>
    </row>
    <row r="74" spans="2:8" s="16" customFormat="1" x14ac:dyDescent="0.25">
      <c r="B74" s="109"/>
      <c r="C74" s="110" t="s">
        <v>142</v>
      </c>
      <c r="D74" s="111">
        <f>SUM(D65:E73)</f>
        <v>19803108.0447</v>
      </c>
      <c r="E74" s="112"/>
    </row>
    <row r="75" spans="2:8" s="16" customFormat="1" x14ac:dyDescent="0.25">
      <c r="E75" s="18"/>
    </row>
    <row r="76" spans="2:8" s="16" customFormat="1" x14ac:dyDescent="0.25">
      <c r="E76" s="18"/>
    </row>
    <row r="77" spans="2:8" s="16" customFormat="1" ht="19.7" customHeight="1" x14ac:dyDescent="0.25">
      <c r="B77" s="137" t="s">
        <v>143</v>
      </c>
      <c r="C77" s="137"/>
      <c r="D77" s="137"/>
      <c r="E77" s="137"/>
    </row>
    <row r="78" spans="2:8" s="16" customFormat="1" x14ac:dyDescent="0.25">
      <c r="B78" s="1"/>
      <c r="C78" s="1"/>
      <c r="D78" s="2"/>
      <c r="E78" s="3"/>
      <c r="F78" s="1"/>
    </row>
    <row r="80" spans="2:8" x14ac:dyDescent="0.25">
      <c r="B80" s="116" t="s">
        <v>144</v>
      </c>
      <c r="C80" s="117" t="s">
        <v>145</v>
      </c>
      <c r="D80" s="117"/>
    </row>
    <row r="81" spans="2:4" x14ac:dyDescent="0.25">
      <c r="B81" s="118" t="s">
        <v>10</v>
      </c>
      <c r="C81" s="119" t="s">
        <v>146</v>
      </c>
      <c r="D81" s="119"/>
    </row>
    <row r="82" spans="2:4" x14ac:dyDescent="0.25">
      <c r="B82" s="116" t="s">
        <v>12</v>
      </c>
      <c r="C82" s="120" t="s">
        <v>147</v>
      </c>
      <c r="D82" s="121">
        <v>0</v>
      </c>
    </row>
    <row r="83" spans="2:4" x14ac:dyDescent="0.25">
      <c r="B83" s="118" t="s">
        <v>21</v>
      </c>
      <c r="C83" s="119" t="s">
        <v>148</v>
      </c>
      <c r="D83" s="119"/>
    </row>
    <row r="84" spans="2:4" x14ac:dyDescent="0.25">
      <c r="B84" s="116" t="s">
        <v>23</v>
      </c>
      <c r="C84" s="120" t="s">
        <v>149</v>
      </c>
      <c r="D84" s="122">
        <f>SUM(D15:D59)</f>
        <v>14305178.888</v>
      </c>
    </row>
    <row r="85" spans="2:4" x14ac:dyDescent="0.25">
      <c r="B85" s="116" t="s">
        <v>26</v>
      </c>
      <c r="C85" s="120" t="s">
        <v>150</v>
      </c>
      <c r="D85" s="123">
        <f>D74</f>
        <v>19803108.0447</v>
      </c>
    </row>
  </sheetData>
  <mergeCells count="11">
    <mergeCell ref="D2:E2"/>
    <mergeCell ref="B11:E11"/>
    <mergeCell ref="C14:E14"/>
    <mergeCell ref="C18:E18"/>
    <mergeCell ref="C21:E21"/>
    <mergeCell ref="C24:E24"/>
    <mergeCell ref="C37:E37"/>
    <mergeCell ref="C39:E39"/>
    <mergeCell ref="C49:E49"/>
    <mergeCell ref="C63:E63"/>
    <mergeCell ref="B77:E77"/>
  </mergeCells>
  <pageMargins left="0.31527777777777799" right="0.31527777777777799" top="0.35416666666666702" bottom="0.35416666666666702" header="0.511811023622047" footer="0.511811023622047"/>
  <pageSetup paperSize="77" scale="9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Смета </vt:lpstr>
      <vt:lpstr>'Смета '!_Hlk166084634</vt:lpstr>
      <vt:lpstr>'Смета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Володина</dc:creator>
  <dc:description/>
  <cp:lastModifiedBy>Lenovo</cp:lastModifiedBy>
  <cp:revision>26</cp:revision>
  <cp:lastPrinted>2024-07-05T20:00:03Z</cp:lastPrinted>
  <dcterms:created xsi:type="dcterms:W3CDTF">2021-04-13T08:42:17Z</dcterms:created>
  <dcterms:modified xsi:type="dcterms:W3CDTF">2024-07-06T11:18:21Z</dcterms:modified>
  <dc:language>ru-RU</dc:language>
</cp:coreProperties>
</file>