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ok\YandexDisk\СОБРАНИЯ\15. Собрание 2025\Документы к собранию 12.07.25\"/>
    </mc:Choice>
  </mc:AlternateContent>
  <bookViews>
    <workbookView xWindow="360" yWindow="12" windowWidth="20952" windowHeight="9720"/>
  </bookViews>
  <sheets>
    <sheet name="Целевые по группам" sheetId="1" r:id="rId1"/>
  </sheets>
  <calcPr calcId="162913" iterate="1" iterateCount="0" iterateDelta="1E-4"/>
</workbook>
</file>

<file path=xl/calcChain.xml><?xml version="1.0" encoding="utf-8"?>
<calcChain xmlns="http://schemas.openxmlformats.org/spreadsheetml/2006/main">
  <c r="E21" i="1" l="1"/>
  <c r="C21" i="1"/>
  <c r="G20" i="1"/>
  <c r="H20" i="1" s="1"/>
  <c r="F20" i="1"/>
  <c r="D20" i="1"/>
  <c r="G19" i="1"/>
  <c r="H19" i="1" s="1"/>
  <c r="F19" i="1"/>
  <c r="D19" i="1"/>
  <c r="G18" i="1"/>
  <c r="H18" i="1" s="1"/>
  <c r="F18" i="1"/>
  <c r="D18" i="1"/>
  <c r="D21" i="1" s="1"/>
  <c r="C18" i="1"/>
  <c r="H17" i="1"/>
  <c r="G17" i="1"/>
  <c r="F17" i="1"/>
  <c r="D17" i="1"/>
  <c r="F16" i="1"/>
  <c r="F21" i="1" s="1"/>
  <c r="D16" i="1"/>
  <c r="C16" i="1"/>
  <c r="C12" i="1"/>
  <c r="C11" i="1"/>
  <c r="C10" i="1"/>
  <c r="C9" i="1"/>
  <c r="C8" i="1"/>
  <c r="C7" i="1"/>
  <c r="G16" i="1" l="1"/>
  <c r="G21" i="1" l="1"/>
  <c r="H16" i="1"/>
  <c r="H21" i="1" s="1"/>
</calcChain>
</file>

<file path=xl/sharedStrings.xml><?xml version="1.0" encoding="utf-8"?>
<sst xmlns="http://schemas.openxmlformats.org/spreadsheetml/2006/main" count="54" uniqueCount="46">
  <si>
    <t>Приходно-расходная смета по целевым взносам на 2025-2026 год (постатейно)</t>
  </si>
  <si>
    <t>(приложение № __ к протоколу Общего собрания членов ТСН СНТ "Спас-Каменка"</t>
  </si>
  <si>
    <t>УТВЕРЖДЕНО</t>
  </si>
  <si>
    <t>Решением общего собрания членов</t>
  </si>
  <si>
    <t>Количество земельных участков, расположенных в пределах границ территории товарищества</t>
  </si>
  <si>
    <t>решением Общего собрания членов</t>
  </si>
  <si>
    <t>Товарищества Собственников Недвижимости Садоводческого Некоммерческого Товарищества "Спас-Каменка"</t>
  </si>
  <si>
    <t>№</t>
  </si>
  <si>
    <t>Приходная часть сметы (постатейно):</t>
  </si>
  <si>
    <t>Размер взноса, руб.</t>
  </si>
  <si>
    <t>Размер прихода со всех участков, руб.</t>
  </si>
  <si>
    <t xml:space="preserve">Целевой взнос на возведение нового поста охраны на северном въезде </t>
  </si>
  <si>
    <t>Протокол № __15-12.07.2025___ от __12.07.2025 г</t>
  </si>
  <si>
    <t>Целевой взнос на обустройство детской площадки в районе пляжа</t>
  </si>
  <si>
    <t>Целевой взнос на ограждение периметра поселка</t>
  </si>
  <si>
    <t>Целевой взнос на установку системы автоматизированного управления шлакбаума (ворот)</t>
  </si>
  <si>
    <t>Целевой взнос на устройство асфальтового покрытия дорог в поселке</t>
  </si>
  <si>
    <t>Итого приходная часть сметы, руб.:</t>
  </si>
  <si>
    <t>Расходная часть сметы (постатейно):</t>
  </si>
  <si>
    <t xml:space="preserve">Размер расходов, руб </t>
  </si>
  <si>
    <t>Размер расходов с одного участка, руб.</t>
  </si>
  <si>
    <t>Непредвиденные Расходы, %</t>
  </si>
  <si>
    <t>Расходы по сопутствующим работам, скрытым недостаткам, инфляции и иного повышения стоим-сти работ, услуг, руб.</t>
  </si>
  <si>
    <t>ИТОГО 
размер расходов, включая расходы по столбцу 5, руб.</t>
  </si>
  <si>
    <t>ИТОГО 
размер расходов, включая расходы по столбцу 5 с одного участка, руб.</t>
  </si>
  <si>
    <t>Обоснование статей расходов сметы</t>
  </si>
  <si>
    <t>Предполагаемые сроки проведения работ</t>
  </si>
  <si>
    <t>Комментарии</t>
  </si>
  <si>
    <t>Непредвиденные расходы 20%: критично для жизнедеятельности поселка. Заложен риск того, что не все собственники сдадут целевые расходы в 2024г., а основные работы необходимо выполнить в Октябре - Ноябре 2024г. Количество статей позволяет в случае несвоевременного поступления средств Правлению определить приоритеты по работам и сделать переброску по статьям.</t>
  </si>
  <si>
    <t>КП на работы и материалы.</t>
  </si>
  <si>
    <t>Октябрь - Ноябрь 2024г.</t>
  </si>
  <si>
    <t>В связи с многочисленными просьбами жителей. Предложения от жителей в виде ссылок (с учетом установки и доставки) :                                                                                                                                                                                                                              1)  https://savushka.ru/catalog/dlya-ulitsy/detskaya-ploshchadka-savushka-baby-play-12-indigo/                                                                                                                                                                                                                                 2 ) https://savushka.ru/catalog/dlya-ulitsy/Detskaya-igrovaya-ploshchadka-Savushka-KUB%E2%80%935-grey-podushki/                                                                                                               3) https://ozon.ru/t/pTwL3wT</t>
  </si>
  <si>
    <t xml:space="preserve">Две емкости уже закуплены, требуется приобретение еще двух, обойдется с доставкой 268 000,00 руб. Стоимость монтажа составит 596 000.00 руб. согласно КП от ООО «Гидрогеосервис» </t>
  </si>
  <si>
    <t>Ноябрь 2024г.</t>
  </si>
  <si>
    <t>Целевой взнос на установку системы автоматизированного управления шлабаума (ворот)</t>
  </si>
  <si>
    <t>Установка забора вокруг ВЗУ (3D сетка) необходима с целью выполнения требований лицензии по добыче воды к зоне санитарной охраны.
КП от ИП Соколова Е. Г.</t>
  </si>
  <si>
    <t>С целью обеспечения безопасности и удобства въезда-выезда в/из поселка. КП имеется как результат проведения исследований рабочей группой.</t>
  </si>
  <si>
    <t>Необходимо устранить аварийное состояние русла ручья для обеспечения стабильной работы ливневой канализации поселка. 
Получена комплексная экспертиза
№ ЭО-0832-24 Об определении наличия или отсутствия повреждений стенок
желоба водоотводящего ручья ливневых вод, расположенного на
территории коттеджного поселка «Спас-Каменка в соответствии с
действующими строительными нормами.
КП от ИП Савостьянов В. И.</t>
  </si>
  <si>
    <t>Итого расходная часть сметы, руб.:</t>
  </si>
  <si>
    <t>Голосование на Общем собрании членов производится по каждой статье отдельно, что в итоге отображается в Протоколе Общего собрания членов товарищества.</t>
  </si>
  <si>
    <t>В случае непринятия решения Общим собранием членов товарищества по отдельной статье целевых взносов настоящая приходно-расходная смета на целевые взносы в части данной статьи целевых взносов не приобретает юридическую силу и не подлежит исполнению собственниками земельных участков.</t>
  </si>
  <si>
    <t>Председатель ТНС СНТ "Спас-Каменка"</t>
  </si>
  <si>
    <t>Бухгалтер ТНС СНТ "Спас-Каменка"</t>
  </si>
  <si>
    <t>С целью обеспечения безопасности и комфорта жителей. КП имеется как результат проведения исследований рабочей группой.</t>
  </si>
  <si>
    <t xml:space="preserve">В связи с пришедшим в негодность старого поста (прогнил пол, кровля, двери неремонтопригодны) возникла необходимость нового поста. .                                                                                              Домик охраны: 575000 рублей                                                                                 Септик: 170000 рублей                                                                                            Подведение воды, электричества, перенос видеонаблюдения: 100000 рублей                                                                 </t>
  </si>
  <si>
    <t>С целью обеспечения безопасности поселка и защиты от проникновения посторонних в поселок.                                                                                                         1 участок: Ограждение 3Д от 811 до 812 участка со стороны озера. КП имеется                                                                                                                         2 участок: Установка ограждения от  801 до 701 с воротами и 2 калитками                                                                                                                             3 участок: Установка вместо шлагбаума у подножия горы в районе вышки сотовой связи ворот и ограждения 3Д исходя (имеется КП от рабочего, устанавливавшего ограждение вокруг ВЗУ и подстанций)                                                                                                4 участок: Ограждение сетка-рабица от поста южного въезда до 101 участка, со стороны леса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</si>
</sst>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0&quot; ₽&quot;"/>
  </numFmts>
  <fonts count="8" x14ac:knownFonts="1">
    <font>
      <sz val="11"/>
      <color theme="1"/>
      <name val="Calibri"/>
    </font>
    <font>
      <sz val="14"/>
      <color theme="1"/>
      <name val="Times New Roman"/>
    </font>
    <font>
      <b/>
      <sz val="14"/>
      <color indexed="64"/>
      <name val="Times New Roman"/>
    </font>
    <font>
      <sz val="14"/>
      <color indexed="64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i/>
      <sz val="14"/>
      <color indexed="64"/>
      <name val="Times New Roman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5" tint="0.59987182226020086"/>
        <bgColor rgb="FFFBD4B4"/>
      </patternFill>
    </fill>
    <fill>
      <patternFill patternType="solid">
        <fgColor rgb="FFFBD4B4"/>
        <bgColor rgb="FFF8CBAD"/>
      </patternFill>
    </fill>
    <fill>
      <patternFill patternType="solid">
        <fgColor indexed="65"/>
        <bgColor indexed="27"/>
      </patternFill>
    </fill>
    <fill>
      <patternFill patternType="solid">
        <fgColor theme="0" tint="-0.14999847407452621"/>
        <bgColor rgb="FFFBD4B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7" fillId="0" borderId="0" applyBorder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1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4" fontId="2" fillId="2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70" workbookViewId="0">
      <selection activeCell="N18" sqref="N18"/>
    </sheetView>
  </sheetViews>
  <sheetFormatPr defaultColWidth="8.88671875" defaultRowHeight="18" outlineLevelRow="1" outlineLevelCol="1" x14ac:dyDescent="0.35"/>
  <cols>
    <col min="1" max="1" width="9.6640625" style="1" customWidth="1"/>
    <col min="2" max="2" width="112.88671875" style="1" customWidth="1"/>
    <col min="3" max="3" width="20.21875" style="2" customWidth="1"/>
    <col min="4" max="4" width="25.109375" style="2" customWidth="1"/>
    <col min="5" max="5" width="18.77734375" style="1" hidden="1" customWidth="1"/>
    <col min="6" max="6" width="33.21875" style="1" customWidth="1"/>
    <col min="7" max="7" width="25.109375" style="1" customWidth="1"/>
    <col min="8" max="8" width="29.21875" style="1" customWidth="1"/>
    <col min="9" max="9" width="145.6640625" style="1" hidden="1" customWidth="1" outlineLevel="1"/>
    <col min="10" max="10" width="47.88671875" style="1" hidden="1" customWidth="1" outlineLevel="1"/>
    <col min="11" max="11" width="92.5546875" style="1" customWidth="1" collapsed="1"/>
    <col min="12" max="12" width="11.44140625" style="1" customWidth="1"/>
    <col min="13" max="13" width="10" style="1" bestFit="1" customWidth="1"/>
    <col min="14" max="16384" width="8.88671875" style="1"/>
  </cols>
  <sheetData>
    <row r="1" spans="1:11" ht="18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"/>
      <c r="J1" s="4"/>
    </row>
    <row r="2" spans="1:11" ht="18" customHeight="1" x14ac:dyDescent="0.35">
      <c r="A2" s="40" t="s">
        <v>1</v>
      </c>
      <c r="B2" s="40"/>
      <c r="C2" s="40"/>
      <c r="D2" s="40"/>
      <c r="E2" s="40"/>
      <c r="F2" s="40"/>
      <c r="G2" s="40"/>
      <c r="H2" s="40"/>
      <c r="I2" s="6" t="s">
        <v>2</v>
      </c>
      <c r="J2" s="6"/>
    </row>
    <row r="3" spans="1:11" x14ac:dyDescent="0.35">
      <c r="A3" s="4"/>
      <c r="B3" s="4"/>
      <c r="D3" s="7"/>
      <c r="E3" s="4"/>
      <c r="F3" s="4"/>
      <c r="G3" s="47" t="s">
        <v>2</v>
      </c>
      <c r="H3" s="47"/>
      <c r="I3" s="6" t="s">
        <v>3</v>
      </c>
      <c r="J3" s="6"/>
    </row>
    <row r="4" spans="1:11" s="9" customFormat="1" ht="24.75" customHeight="1" x14ac:dyDescent="0.3">
      <c r="A4" s="48" t="s">
        <v>4</v>
      </c>
      <c r="B4" s="48"/>
      <c r="C4" s="10">
        <v>182</v>
      </c>
      <c r="D4" s="11"/>
      <c r="E4" s="11"/>
      <c r="F4" s="11"/>
      <c r="G4" s="47" t="s">
        <v>5</v>
      </c>
      <c r="H4" s="47"/>
      <c r="I4" s="11"/>
      <c r="J4" s="7"/>
    </row>
    <row r="5" spans="1:11" x14ac:dyDescent="0.35">
      <c r="A5" s="12"/>
      <c r="B5" s="12"/>
      <c r="D5" s="11"/>
      <c r="E5" s="3"/>
      <c r="F5" s="3"/>
      <c r="G5" s="41" t="s">
        <v>6</v>
      </c>
      <c r="H5" s="42"/>
      <c r="I5" s="3"/>
      <c r="J5" s="4"/>
    </row>
    <row r="6" spans="1:11" s="9" customFormat="1" ht="69" customHeight="1" x14ac:dyDescent="0.3">
      <c r="A6" s="13" t="s">
        <v>7</v>
      </c>
      <c r="B6" s="14" t="s">
        <v>8</v>
      </c>
      <c r="C6" s="13" t="s">
        <v>9</v>
      </c>
      <c r="D6" s="14" t="s">
        <v>10</v>
      </c>
      <c r="E6" s="11"/>
      <c r="F6" s="11"/>
      <c r="G6" s="42"/>
      <c r="H6" s="42"/>
      <c r="I6" s="11"/>
      <c r="J6" s="7"/>
    </row>
    <row r="7" spans="1:11" x14ac:dyDescent="0.35">
      <c r="A7" s="15">
        <v>1</v>
      </c>
      <c r="B7" s="15" t="s">
        <v>11</v>
      </c>
      <c r="C7" s="16">
        <f t="shared" ref="C7:C9" si="0">D7/182</f>
        <v>4615.3846153846152</v>
      </c>
      <c r="D7" s="17">
        <v>840000</v>
      </c>
      <c r="E7" s="3"/>
      <c r="F7" s="3"/>
      <c r="G7" s="5"/>
      <c r="H7" s="8" t="s">
        <v>12</v>
      </c>
      <c r="I7" s="3"/>
      <c r="J7" s="4"/>
    </row>
    <row r="8" spans="1:11" x14ac:dyDescent="0.35">
      <c r="A8" s="15">
        <v>2</v>
      </c>
      <c r="B8" s="15" t="s">
        <v>13</v>
      </c>
      <c r="C8" s="16">
        <f t="shared" si="0"/>
        <v>2362.6373626373625</v>
      </c>
      <c r="D8" s="17">
        <v>430000</v>
      </c>
      <c r="E8" s="3"/>
      <c r="F8" s="3"/>
      <c r="G8" s="3"/>
      <c r="H8" s="8"/>
      <c r="I8" s="3"/>
      <c r="J8" s="4"/>
    </row>
    <row r="9" spans="1:11" x14ac:dyDescent="0.35">
      <c r="A9" s="15">
        <v>3</v>
      </c>
      <c r="B9" s="15" t="s">
        <v>14</v>
      </c>
      <c r="C9" s="16">
        <f t="shared" si="0"/>
        <v>8241.7582417582416</v>
      </c>
      <c r="D9" s="17">
        <v>1500000</v>
      </c>
      <c r="E9" s="3"/>
      <c r="I9" s="3"/>
      <c r="J9" s="4"/>
    </row>
    <row r="10" spans="1:11" x14ac:dyDescent="0.35">
      <c r="A10" s="15">
        <v>4</v>
      </c>
      <c r="B10" s="15" t="s">
        <v>15</v>
      </c>
      <c r="C10" s="16">
        <f t="shared" ref="C10:C11" si="1">D10/182</f>
        <v>2815.3846153846152</v>
      </c>
      <c r="D10" s="17">
        <v>512400</v>
      </c>
      <c r="E10" s="3"/>
      <c r="F10" s="3"/>
      <c r="G10" s="3"/>
      <c r="H10" s="3"/>
      <c r="I10" s="3"/>
      <c r="J10" s="4"/>
    </row>
    <row r="11" spans="1:11" x14ac:dyDescent="0.35">
      <c r="A11" s="15">
        <v>5</v>
      </c>
      <c r="B11" s="15" t="s">
        <v>16</v>
      </c>
      <c r="C11" s="16">
        <f t="shared" si="1"/>
        <v>197802.1978021978</v>
      </c>
      <c r="D11" s="17">
        <v>36000000</v>
      </c>
      <c r="E11" s="3"/>
      <c r="F11" s="3"/>
      <c r="G11" s="3"/>
      <c r="H11" s="3"/>
      <c r="I11" s="3"/>
      <c r="J11" s="4"/>
    </row>
    <row r="12" spans="1:11" x14ac:dyDescent="0.35">
      <c r="A12" s="43" t="s">
        <v>17</v>
      </c>
      <c r="B12" s="43"/>
      <c r="C12" s="44">
        <f>SUM(D7:D11)</f>
        <v>39282400</v>
      </c>
      <c r="D12" s="44"/>
      <c r="E12" s="3"/>
      <c r="F12" s="3"/>
      <c r="G12" s="3"/>
      <c r="H12" s="3"/>
      <c r="I12" s="3"/>
      <c r="J12" s="4"/>
    </row>
    <row r="13" spans="1:11" x14ac:dyDescent="0.35">
      <c r="A13" s="18"/>
      <c r="B13" s="19"/>
      <c r="C13" s="20"/>
      <c r="D13" s="21"/>
      <c r="E13" s="3"/>
      <c r="F13" s="3"/>
      <c r="G13" s="3"/>
      <c r="H13" s="3"/>
      <c r="I13" s="3"/>
      <c r="J13" s="4"/>
    </row>
    <row r="14" spans="1:11" s="2" customFormat="1" ht="104.4" x14ac:dyDescent="0.35">
      <c r="A14" s="22" t="s">
        <v>7</v>
      </c>
      <c r="B14" s="14" t="s">
        <v>18</v>
      </c>
      <c r="C14" s="22" t="s">
        <v>19</v>
      </c>
      <c r="D14" s="22" t="s">
        <v>20</v>
      </c>
      <c r="E14" s="22" t="s">
        <v>21</v>
      </c>
      <c r="F14" s="22" t="s">
        <v>22</v>
      </c>
      <c r="G14" s="22" t="s">
        <v>23</v>
      </c>
      <c r="H14" s="22" t="s">
        <v>24</v>
      </c>
      <c r="I14" s="22" t="s">
        <v>25</v>
      </c>
      <c r="J14" s="22" t="s">
        <v>26</v>
      </c>
      <c r="K14" s="22" t="s">
        <v>27</v>
      </c>
    </row>
    <row r="15" spans="1:11" s="2" customFormat="1" x14ac:dyDescent="0.35">
      <c r="A15" s="22">
        <v>1</v>
      </c>
      <c r="B15" s="14">
        <v>2</v>
      </c>
      <c r="C15" s="22">
        <v>3</v>
      </c>
      <c r="D15" s="22">
        <v>4</v>
      </c>
      <c r="E15" s="22"/>
      <c r="F15" s="22">
        <v>5</v>
      </c>
      <c r="G15" s="22">
        <v>6</v>
      </c>
      <c r="H15" s="22">
        <v>7</v>
      </c>
      <c r="I15" s="22"/>
      <c r="J15" s="22"/>
      <c r="K15" s="22">
        <v>8</v>
      </c>
    </row>
    <row r="16" spans="1:11" ht="86.4" customHeight="1" x14ac:dyDescent="0.35">
      <c r="A16" s="23">
        <v>1</v>
      </c>
      <c r="B16" s="15" t="s">
        <v>11</v>
      </c>
      <c r="C16" s="17">
        <f>575000+170000+100000</f>
        <v>845000</v>
      </c>
      <c r="D16" s="24">
        <f t="shared" ref="D16:D20" si="2">C16/183</f>
        <v>4617.4863387978139</v>
      </c>
      <c r="E16" s="25">
        <v>0.15</v>
      </c>
      <c r="F16" s="26">
        <f t="shared" ref="F16:F20" si="3">C16*E16</f>
        <v>126750</v>
      </c>
      <c r="G16" s="26">
        <f t="shared" ref="G16:G20" si="4">C16+F16</f>
        <v>971750</v>
      </c>
      <c r="H16" s="26">
        <f t="shared" ref="H16:H20" si="5">G16/182</f>
        <v>5339.2857142857147</v>
      </c>
      <c r="I16" s="15" t="s">
        <v>28</v>
      </c>
      <c r="J16" s="15"/>
      <c r="K16" s="27" t="s">
        <v>44</v>
      </c>
    </row>
    <row r="17" spans="1:11" ht="126" outlineLevel="1" x14ac:dyDescent="0.35">
      <c r="A17" s="23">
        <v>2</v>
      </c>
      <c r="B17" s="15" t="s">
        <v>13</v>
      </c>
      <c r="C17" s="17">
        <v>430000</v>
      </c>
      <c r="D17" s="28">
        <f t="shared" si="2"/>
        <v>2349.7267759562842</v>
      </c>
      <c r="E17" s="29">
        <v>0.15</v>
      </c>
      <c r="F17" s="30">
        <f t="shared" si="3"/>
        <v>64500</v>
      </c>
      <c r="G17" s="30">
        <f t="shared" si="4"/>
        <v>494500</v>
      </c>
      <c r="H17" s="30">
        <f t="shared" si="5"/>
        <v>2717.032967032967</v>
      </c>
      <c r="I17" s="15" t="s">
        <v>29</v>
      </c>
      <c r="J17" s="15" t="s">
        <v>30</v>
      </c>
      <c r="K17" s="27" t="s">
        <v>31</v>
      </c>
    </row>
    <row r="18" spans="1:11" ht="124.2" customHeight="1" outlineLevel="1" x14ac:dyDescent="0.35">
      <c r="A18" s="23">
        <v>3</v>
      </c>
      <c r="B18" s="15" t="s">
        <v>14</v>
      </c>
      <c r="C18" s="17">
        <f>1130000+497350+250000</f>
        <v>1877350</v>
      </c>
      <c r="D18" s="28">
        <f t="shared" si="2"/>
        <v>10258.743169398907</v>
      </c>
      <c r="E18" s="29">
        <v>0.15</v>
      </c>
      <c r="F18" s="30">
        <f t="shared" si="3"/>
        <v>281602.5</v>
      </c>
      <c r="G18" s="30">
        <f t="shared" si="4"/>
        <v>2158952.5</v>
      </c>
      <c r="H18" s="30">
        <f t="shared" si="5"/>
        <v>11862.376373626374</v>
      </c>
      <c r="I18" s="15" t="s">
        <v>32</v>
      </c>
      <c r="J18" s="15" t="s">
        <v>33</v>
      </c>
      <c r="K18" s="27" t="s">
        <v>45</v>
      </c>
    </row>
    <row r="19" spans="1:11" ht="35.4" customHeight="1" outlineLevel="1" x14ac:dyDescent="0.35">
      <c r="A19" s="23">
        <v>4</v>
      </c>
      <c r="B19" s="15" t="s">
        <v>34</v>
      </c>
      <c r="C19" s="17">
        <v>512400</v>
      </c>
      <c r="D19" s="28">
        <f t="shared" si="2"/>
        <v>2800</v>
      </c>
      <c r="E19" s="29">
        <v>0.15</v>
      </c>
      <c r="F19" s="30">
        <f t="shared" si="3"/>
        <v>76860</v>
      </c>
      <c r="G19" s="30">
        <f t="shared" si="4"/>
        <v>589260</v>
      </c>
      <c r="H19" s="30">
        <f t="shared" si="5"/>
        <v>3237.6923076923076</v>
      </c>
      <c r="I19" s="31" t="s">
        <v>35</v>
      </c>
      <c r="J19" s="15" t="s">
        <v>30</v>
      </c>
      <c r="K19" s="27" t="s">
        <v>36</v>
      </c>
    </row>
    <row r="20" spans="1:11" ht="41.4" customHeight="1" outlineLevel="1" x14ac:dyDescent="0.35">
      <c r="A20" s="23">
        <v>5</v>
      </c>
      <c r="B20" s="15" t="s">
        <v>16</v>
      </c>
      <c r="C20" s="17">
        <v>36000000</v>
      </c>
      <c r="D20" s="24">
        <f t="shared" si="2"/>
        <v>196721.31147540984</v>
      </c>
      <c r="E20" s="25">
        <v>0.1</v>
      </c>
      <c r="F20" s="26">
        <f t="shared" si="3"/>
        <v>3600000</v>
      </c>
      <c r="G20" s="26">
        <f t="shared" si="4"/>
        <v>39600000</v>
      </c>
      <c r="H20" s="26">
        <f t="shared" si="5"/>
        <v>217582.41758241758</v>
      </c>
      <c r="I20" s="32" t="s">
        <v>37</v>
      </c>
      <c r="J20" s="32" t="s">
        <v>30</v>
      </c>
      <c r="K20" s="27" t="s">
        <v>43</v>
      </c>
    </row>
    <row r="21" spans="1:11" s="33" customFormat="1" ht="21.75" customHeight="1" x14ac:dyDescent="0.3">
      <c r="A21" s="43" t="s">
        <v>38</v>
      </c>
      <c r="B21" s="43"/>
      <c r="C21" s="34">
        <f>SUM(C16:C20)</f>
        <v>39664750</v>
      </c>
      <c r="D21" s="34">
        <f t="shared" ref="D21:H21" si="6">SUM(D16:D20)</f>
        <v>216747.26775956285</v>
      </c>
      <c r="E21" s="34">
        <f t="shared" si="6"/>
        <v>0.7</v>
      </c>
      <c r="F21" s="34">
        <f t="shared" si="6"/>
        <v>4149712.5</v>
      </c>
      <c r="G21" s="34">
        <f t="shared" si="6"/>
        <v>43814462.5</v>
      </c>
      <c r="H21" s="34">
        <f t="shared" si="6"/>
        <v>240738.80494505493</v>
      </c>
      <c r="I21" s="35"/>
      <c r="J21" s="35"/>
      <c r="K21" s="36"/>
    </row>
    <row r="22" spans="1:11" x14ac:dyDescent="0.35">
      <c r="A22" s="4"/>
      <c r="B22" s="4"/>
      <c r="C22" s="7"/>
      <c r="D22" s="7"/>
      <c r="E22" s="4"/>
      <c r="F22" s="4"/>
      <c r="G22" s="4"/>
      <c r="H22" s="4"/>
      <c r="I22" s="4"/>
      <c r="J22" s="4"/>
    </row>
    <row r="23" spans="1:11" x14ac:dyDescent="0.35">
      <c r="A23" s="45" t="s">
        <v>39</v>
      </c>
      <c r="B23" s="45"/>
      <c r="C23" s="45"/>
      <c r="D23" s="45"/>
      <c r="E23" s="45"/>
      <c r="F23" s="45"/>
      <c r="G23" s="45"/>
      <c r="H23" s="45"/>
      <c r="I23" s="4"/>
      <c r="J23" s="4"/>
    </row>
    <row r="24" spans="1:11" ht="34.5" customHeight="1" x14ac:dyDescent="0.35">
      <c r="A24" s="40" t="s">
        <v>40</v>
      </c>
      <c r="B24" s="40"/>
      <c r="C24" s="40"/>
      <c r="D24" s="40"/>
      <c r="E24" s="40"/>
      <c r="F24" s="40"/>
      <c r="G24" s="40"/>
      <c r="H24" s="40"/>
      <c r="I24" s="4"/>
      <c r="J24" s="4"/>
    </row>
    <row r="25" spans="1:11" ht="16.5" customHeight="1" x14ac:dyDescent="0.35">
      <c r="A25" s="4"/>
      <c r="B25" s="5"/>
      <c r="C25" s="5"/>
      <c r="D25" s="5"/>
      <c r="E25" s="5"/>
      <c r="F25" s="5"/>
      <c r="G25" s="5"/>
      <c r="H25" s="5"/>
      <c r="I25" s="4"/>
      <c r="J25" s="4"/>
    </row>
    <row r="26" spans="1:11" x14ac:dyDescent="0.35">
      <c r="A26" s="4"/>
      <c r="B26" s="4"/>
      <c r="C26" s="7"/>
      <c r="D26" s="7"/>
      <c r="E26" s="4"/>
      <c r="F26" s="4"/>
      <c r="G26" s="4"/>
      <c r="H26" s="4"/>
      <c r="I26" s="4"/>
      <c r="J26" s="4"/>
    </row>
    <row r="27" spans="1:11" x14ac:dyDescent="0.35">
      <c r="B27" s="37" t="s">
        <v>41</v>
      </c>
    </row>
    <row r="28" spans="1:11" x14ac:dyDescent="0.35">
      <c r="C28" s="38"/>
      <c r="G28" s="39"/>
    </row>
    <row r="29" spans="1:11" x14ac:dyDescent="0.35">
      <c r="B29" s="37" t="s">
        <v>42</v>
      </c>
    </row>
    <row r="30" spans="1:11" x14ac:dyDescent="0.35">
      <c r="D30" s="38"/>
    </row>
  </sheetData>
  <mergeCells count="11">
    <mergeCell ref="A1:H1"/>
    <mergeCell ref="A2:H2"/>
    <mergeCell ref="G3:H3"/>
    <mergeCell ref="A4:B4"/>
    <mergeCell ref="G4:H4"/>
    <mergeCell ref="A24:H24"/>
    <mergeCell ref="G5:H6"/>
    <mergeCell ref="A12:B12"/>
    <mergeCell ref="C12:D12"/>
    <mergeCell ref="A21:B21"/>
    <mergeCell ref="A23:H23"/>
  </mergeCells>
  <pageMargins left="0.31527777777777799" right="0.31527777777777799" top="0.35416666666666702" bottom="0.35416666666666702" header="0.51181102362204689" footer="0.51181102362204689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по группам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Наталья</dc:creator>
  <dc:description/>
  <cp:lastModifiedBy>Userok</cp:lastModifiedBy>
  <cp:revision>7</cp:revision>
  <dcterms:created xsi:type="dcterms:W3CDTF">2024-09-21T15:45:11Z</dcterms:created>
  <dcterms:modified xsi:type="dcterms:W3CDTF">2025-07-05T17:40:48Z</dcterms:modified>
  <dc:language>ru-RU</dc:language>
</cp:coreProperties>
</file>