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20730" windowHeight="9060" tabRatio="500"/>
  </bookViews>
  <sheets>
    <sheet name="Членские 26-27" sheetId="1" r:id="rId1"/>
  </sheets>
  <calcPr calcId="191029"/>
</workbook>
</file>

<file path=xl/calcChain.xml><?xml version="1.0" encoding="utf-8"?>
<calcChain xmlns="http://schemas.openxmlformats.org/spreadsheetml/2006/main">
  <c r="D36" i="1" l="1"/>
  <c r="D28" i="1" l="1"/>
  <c r="D26" i="1"/>
  <c r="D44" i="1" s="1"/>
</calcChain>
</file>

<file path=xl/sharedStrings.xml><?xml version="1.0" encoding="utf-8"?>
<sst xmlns="http://schemas.openxmlformats.org/spreadsheetml/2006/main" count="110" uniqueCount="110">
  <si>
    <t>№ п/п</t>
  </si>
  <si>
    <t>Вид затрат</t>
  </si>
  <si>
    <t>Сумма, 
руб за год</t>
  </si>
  <si>
    <t>Обоснование статей расходов сметы</t>
  </si>
  <si>
    <t>Охрана и ворота</t>
  </si>
  <si>
    <t>1.1.</t>
  </si>
  <si>
    <t>Охрана</t>
  </si>
  <si>
    <t>1.2.</t>
  </si>
  <si>
    <t>Услуги связи (охрана+ админнистрация)</t>
  </si>
  <si>
    <t xml:space="preserve">По данным затрат прошлого периода (июль 2024 - июль 2025 гг)
Сим-карты используются: шлагбаумы, видеонаблюдение, телефоны охраны, телефоны председателя, помощника председателя.
На основании действующих расценок Мегафон ПАО + 15 % роста затрат на планируемый период 12 мес.       
               </t>
  </si>
  <si>
    <t>1.3.</t>
  </si>
  <si>
    <t>Электричество</t>
  </si>
  <si>
    <t>2.1.</t>
  </si>
  <si>
    <t>Оплата собственного энергопотребления</t>
  </si>
  <si>
    <t>2.2.</t>
  </si>
  <si>
    <t>ТО трансформатора</t>
  </si>
  <si>
    <t>Водоснабжение</t>
  </si>
  <si>
    <t>3.1.</t>
  </si>
  <si>
    <t>Анализ воды</t>
  </si>
  <si>
    <r>
      <rPr>
        <sz val="12"/>
        <rFont val="Times New Roman"/>
        <family val="1"/>
        <charset val="204"/>
      </rPr>
      <t>Забор воды из 2-х скважин, проведение анализа.
Соблюдение нормативных требований. Согласно утвержденной рабочей программе контроля качества пиитьевой воды. 
КП от ООО "МГУЛАБ" № 6960</t>
    </r>
    <r>
      <rPr>
        <sz val="12"/>
        <color theme="1"/>
        <rFont val="Times New Roman"/>
        <family val="1"/>
        <charset val="204"/>
      </rPr>
      <t xml:space="preserve"> от 03.07.25 - 86.000 руб
</t>
    </r>
    <r>
      <rPr>
        <sz val="12"/>
        <rFont val="Times New Roman"/>
        <family val="1"/>
        <charset val="204"/>
      </rPr>
      <t>КП от Филиала ФБУЗ «Центр гигиены и эпидемиологии в Московской области» № 587 от 21.08.25 г. - 113.169 руб</t>
    </r>
  </si>
  <si>
    <t>Общественные территории</t>
  </si>
  <si>
    <t>4.1.</t>
  </si>
  <si>
    <t>Обработка территории ОП от борщевика</t>
  </si>
  <si>
    <t>4.2.</t>
  </si>
  <si>
    <t>Покос травы</t>
  </si>
  <si>
    <t>4.3.</t>
  </si>
  <si>
    <t>Обслуживание туалетов</t>
  </si>
  <si>
    <t>4.5.</t>
  </si>
  <si>
    <t>Работы по ремонту дорог</t>
  </si>
  <si>
    <t>4.6.</t>
  </si>
  <si>
    <t>Материалы для ремонта дорог</t>
  </si>
  <si>
    <t>4.7.</t>
  </si>
  <si>
    <t>4.8.</t>
  </si>
  <si>
    <t>4.9.</t>
  </si>
  <si>
    <t>Инженерные коммуникации</t>
  </si>
  <si>
    <t>5.1.</t>
  </si>
  <si>
    <t>Расходы по договору за работу инженерно-технических служб</t>
  </si>
  <si>
    <t>Администрация</t>
  </si>
  <si>
    <t>6.1.</t>
  </si>
  <si>
    <t>Аренда офиса</t>
  </si>
  <si>
    <t>Расценки согласно действующему договору аренды с ООО "Комтех" № 302/23 от 15.03.23. 
21 000 руб/мес х 12 мес = 252.000 руб</t>
  </si>
  <si>
    <t>6.2.</t>
  </si>
  <si>
    <t>Аренда зала для проведения ОСС</t>
  </si>
  <si>
    <t>6.3.</t>
  </si>
  <si>
    <t>Канцелярия</t>
  </si>
  <si>
    <t>6.4.</t>
  </si>
  <si>
    <t>Бухгалтерское обслуживание</t>
  </si>
  <si>
    <t>6.5.</t>
  </si>
  <si>
    <t>6.6.</t>
  </si>
  <si>
    <t>Юридические услуги</t>
  </si>
  <si>
    <t>Банковские услуги</t>
  </si>
  <si>
    <t>Налоги и комиссии</t>
  </si>
  <si>
    <t>7.1.</t>
  </si>
  <si>
    <t>7.2.</t>
  </si>
  <si>
    <t>Страховые взносы</t>
  </si>
  <si>
    <t>7.3.</t>
  </si>
  <si>
    <t>Водный налог</t>
  </si>
  <si>
    <t xml:space="preserve">Величина водного налог в 2025 году составляет 11 800 руб. 
На 2026 может быть проиндексирована, заложена сумма с учетом индексации. При условии возможного увеличения стоимости земли в 2026 г на 11 %, сумма налога заложена с индексацией и составит на период 13.098 руб. </t>
  </si>
  <si>
    <t>Мусор</t>
  </si>
  <si>
    <t>8.1.</t>
  </si>
  <si>
    <t>Вывоз мусора</t>
  </si>
  <si>
    <t>8.2.</t>
  </si>
  <si>
    <t>Вывоз ТКО</t>
  </si>
  <si>
    <t xml:space="preserve">Устранение аварий </t>
  </si>
  <si>
    <t>9.1.</t>
  </si>
  <si>
    <t xml:space="preserve">ИТОГО РАСХОДОВ </t>
  </si>
  <si>
    <t>3.2.</t>
  </si>
  <si>
    <t>Проведение осмотра технического состояния внутреннего пожарного водопровода на водоотдачу</t>
  </si>
  <si>
    <t xml:space="preserve">Благоустройство общественной территории </t>
  </si>
  <si>
    <t>Уборка снега на дорогах, очистка территории и здания ВЗУ</t>
  </si>
  <si>
    <t xml:space="preserve">Согласно действующему договору с ООО "Эверест МСК" № 984/23П от 09.03.2023 г
Откачка 1 кабины без помывки 2.500 руб, с помывкой 3.500 руб. 
На территории 3 туалетных кабины: 2 кабины - на охране, 1 кабина - на пляже.
Планово:
Посты охраны: 
3.500 руб х 4 (1 раз в квартал) х 2 каб = 28.000 руб
2.500 руб х 8 (1 раз в месяц) х 2 каб = 40.000 руб
Пляж:
3.500 руб х 3 (1 раз в месяц в летний период) = 10.500 руб 
2.500 руб х 1 (1 раз в год) = 2.500 руб
28.000 + 40.000 + 10.500 + 2500 = 81.000 руб 
</t>
  </si>
  <si>
    <t>Расценки согласно действующему договору обслуживания с ООО "Комтех" №01/11 от 01.11.2022
169.000 руб/мес х 12 мес = 2.040.000 руб</t>
  </si>
  <si>
    <t>Обработка территории ОП от клещей</t>
  </si>
  <si>
    <t xml:space="preserve">Вывоз мусора с общественных территорий экономически целесообразен только при привлечении в качестве подрядчика ООО "Комтех". 
В смету заложена стоимость услуги по аналогии с предыдущим периодом по действующим расценкам согласно новым расценкам с ООО "Комтех" №01/11 от 01.11.2022г. + 5.000 мешки
</t>
  </si>
  <si>
    <t>Аварийная/резервная статья</t>
  </si>
  <si>
    <t xml:space="preserve">Сервисное обслуживание трансформатора 1 раз в год. По итогам ТО могут потребоваться дополнительные затраты на замену масла. Если это произойдет, то они будут выполнены из аварийного фонда
КП ИП Щербаков - 1 выезд - 75.000 руб.
</t>
  </si>
  <si>
    <t xml:space="preserve">Работы по проведению осмотра технического состояния внутреннего пожарного водопровода на водоотдачу, проверке работоспособности пожарного крана внутреннего пожарного водопровода, перекатке пожарного рукава на новый шов, проверке работоспособности пожарного гидранта наружного пожарного водопровода с выдачей акта провоятся согласно регламента 1 раз в год. 
КП от ООО «Надежность»
</t>
  </si>
  <si>
    <t>Замена комплектующих для освещения мест общего пользования (светильники, датчики)</t>
  </si>
  <si>
    <t>Проведение 2-х общих собраний собственников в год, со стоиомстью 30.000 рублей за одно собрание. Стоимость подтверждена с администрацией ресторана "Маска"</t>
  </si>
  <si>
    <t xml:space="preserve">На основании  данных по расходам за предыдущий период </t>
  </si>
  <si>
    <t xml:space="preserve">Налог на земли общего пользования </t>
  </si>
  <si>
    <r>
      <t xml:space="preserve">Действующие расценки согласно договору с СЕРГИЕВО-ПОСАДСКИМ РО ООО № СПРО-2019-7455649 от 27.12.2022 г., ДС №1 от 24.02.2024 г., </t>
    </r>
    <r>
      <rPr>
        <sz val="12"/>
        <color theme="1"/>
        <rFont val="Times New Roman"/>
        <family val="1"/>
        <charset val="204"/>
      </rPr>
      <t xml:space="preserve">ДС №2, ДС №3
</t>
    </r>
    <r>
      <rPr>
        <sz val="12"/>
        <rFont val="Times New Roman"/>
        <family val="1"/>
        <charset val="204"/>
      </rPr>
      <t xml:space="preserve">Использование муниципальной площадки.
С мая 2025 г стоимость услуг увеличилась: объем ТКО 41,58454 м.куб, тариф 880,42 руб
Расчет с НДС: 45000 руб/мес х 4 мес = 180000 руб. 49500*8 = 396000  Учитывая, что уже второй год с мая повышаются тарифы, то в расчете необходимо заложить увеличение за два последних месяца отчетного периода на 10%, что составит 576 000 руб.
Учитывая, повышение тарифов последние 2 года подряды, в расчет заложено увеличение минимум до 55800/мес. Итого 669600 руб.
</t>
    </r>
  </si>
  <si>
    <t>Согласно данным за период 01.11.24 - 01.08.25 сумма составила 33.000 руб, т.е.ок 3300/мес. Зависит от количества операций</t>
  </si>
  <si>
    <t>4.4.</t>
  </si>
  <si>
    <t>1.4.</t>
  </si>
  <si>
    <t>10.1.</t>
  </si>
  <si>
    <t>Абонентская оплата за пользование системой автоматизированного управления воротами Smart Gate</t>
  </si>
  <si>
    <r>
      <t>Сервисное обслуживание двух шлагбаумов 1 раз в год. 
КП ООО "Дорхан" 6.500 за одну единицу
КП ИП Ковалев - 6.500 за одну единицу
6500 х 2 ед = 13.000</t>
    </r>
    <r>
      <rPr>
        <i/>
        <sz val="12"/>
        <color theme="1"/>
        <rFont val="Times New Roman"/>
        <family val="1"/>
        <charset val="204"/>
      </rPr>
      <t xml:space="preserve">
</t>
    </r>
  </si>
  <si>
    <t>6.7.</t>
  </si>
  <si>
    <t>Обслуживание шлагбаумов</t>
  </si>
  <si>
    <t xml:space="preserve">Обработка от борщевика общественной территории, территории, которой пользуются жители поселка
1. КП ИП Коваленко П.Ф. - 26.400 руб/100 соток.(+5% из-за изменений в налоговом законодательстве)
2. Расценки согласно действующему договору обслуживания с ООО "Комтех" (прил №3)№01/11 от 01.11.2022 - 500 руб/сотка (то есть 50.000 рублей га 1 гектар)
</t>
  </si>
  <si>
    <t>Прайсы листы специализированных компаний дают среднюю стоимость обработки 1 гектара в районе 20 - 25 тысяч рублей: https://dezinfektsiya-moskow.ru/dezinsekciya/kleschi/, https://eco3d.ru/kleschi</t>
  </si>
  <si>
    <r>
      <t xml:space="preserve">Покос травы на общественной территории, территории, которой пользуются жители поселка
</t>
    </r>
    <r>
      <rPr>
        <sz val="12"/>
        <color theme="1"/>
        <rFont val="Times New Roman"/>
        <family val="1"/>
        <charset val="204"/>
      </rPr>
      <t>1.Комтех - 800-1250 руб/сотка
2. www.санэпидемстанция77.рф - 1000-1200 руб/сотка 
3. www.dezsafe.ru - 1800 руб/сотка
4. Ермолинские косильщики -550 рублей за 1 сотку, 71500 за 1 покос * 5 покосов</t>
    </r>
    <r>
      <rPr>
        <sz val="12"/>
        <rFont val="Times New Roman"/>
        <family val="1"/>
        <charset val="204"/>
      </rPr>
      <t xml:space="preserve">
</t>
    </r>
  </si>
  <si>
    <t xml:space="preserve">Управление поселком подразумевает выполнение сотрудниками ДТСН 3-х ролей:
- председатель ДТСН (руководитель общественной организации, финансовая деятельность, заключение договоров, представление ДТСН в судах и государственных органах)
- технический специалист (контроль выполнения работ, состояния оборудования, взаимодействие с подрядчиками)
- секретарь (работа с жителями и документами)
91.954 руб/мес (включая НДФЛ) - з/п Председателя, выполняющего роль председателя и либо роль секретаря либо роль технического специалиста  
57.471 руб/мес (включая  НДФЛ) - з/п сотрудника, выполняющего по решению председателя либо роль секретаря либо роль технического специалиста </t>
  </si>
  <si>
    <t>Фонд оплаты труда  администрации поселка</t>
  </si>
  <si>
    <r>
      <t xml:space="preserve"> В оплату входит техническая поддержка; оплата мобильного интернета;</t>
    </r>
    <r>
      <rPr>
        <sz val="12"/>
        <color theme="1"/>
        <rFont val="Aptos;Arial"/>
        <family val="2"/>
      </rPr>
      <t xml:space="preserve"> </t>
    </r>
    <r>
      <rPr>
        <sz val="12"/>
        <color theme="1"/>
        <rFont val="Aptos Cyr;Arial"/>
        <family val="2"/>
        <charset val="204"/>
      </rPr>
      <t>обслуживание GSM-модулей;доступ к облачному сервису; хранение журнала проездов в течение 90 дней;</t>
    </r>
    <r>
      <rPr>
        <sz val="12"/>
        <color theme="1"/>
        <rFont val="Aptos;Arial"/>
        <family val="2"/>
      </rPr>
      <t xml:space="preserve"> </t>
    </r>
    <r>
      <rPr>
        <sz val="12"/>
        <color theme="1"/>
        <rFont val="Aptos Cyr;Arial"/>
        <family val="2"/>
        <charset val="204"/>
      </rPr>
      <t>хранение фотографий в течение 30 дней; резервный канал доступа для служб112; пожизненная гарантия.</t>
    </r>
    <r>
      <rPr>
        <b/>
        <sz val="12"/>
        <color theme="1"/>
        <rFont val="Aptos Cyr;Arial"/>
        <charset val="204"/>
      </rPr>
      <t xml:space="preserve"> Включается в расчет только в случае утверждения ЦВ на систему SmartGate</t>
    </r>
  </si>
  <si>
    <r>
      <rPr>
        <sz val="12"/>
        <color theme="1"/>
        <rFont val="Times New Roman"/>
        <family val="1"/>
        <charset val="204"/>
      </rPr>
      <t>Согласно действующему Налоговому Кодексу 30.2% от ФОТ</t>
    </r>
    <r>
      <rPr>
        <sz val="12"/>
        <color rgb="FFFF0000"/>
        <rFont val="Times New Roman"/>
        <family val="1"/>
        <charset val="204"/>
      </rPr>
      <t xml:space="preserve">
</t>
    </r>
  </si>
  <si>
    <t>2 поста, 3 охранника 
(345.000 руб/мес х 6 мес) + (379.500 х 6 мес)  = 4.347.000 руб 
Согласно действующему договору с ООО «Гардинг-Гарант» № 8 от 01.06.2025 г. , дополнительное соглашение № 1предусметрено возможное повышение на 10% с января 2027 г (не чаще 1 раза в год, не более чем на 10 %, последнее повышение - январь 2026 г)</t>
  </si>
  <si>
    <t xml:space="preserve">Замена неисправных светильников. При замене светильников используется автовышка.
20.000 руб х 2 смены автовышки = 40.000 руб
Расчет количества светильников - 25% шт. в течение года. 
25 % от 104 малых светильников = 26 шт, 
1600 руб/свет. Х 26 = 41 600 руб 
25% от 47 больших светильников = 11 шт,
7.500 руб/свет х 11 = 82.500  руб 
КП TotolTrans
КП на светильники </t>
  </si>
  <si>
    <t>Бухгалтерское сопровождение с подготовкой платежных поручений, управленческим учетом, зарплатой, кадровым учетом + лицензия и хостинг 1С
КП Эксперта 35000*12 мес  включая хостинг с неограниченным правом просмотра программы</t>
  </si>
  <si>
    <t xml:space="preserve">В 2025-м году кадастровая стоимость земли ТСН увеличилась на 11%. 
При условии возможного увеличения стоимости земли в 2026 г на такую же величину, сумма налога заложена с индексацией и составит на период 493 000 руб. </t>
  </si>
  <si>
    <t>Дополнение к смете на повышение качества ЧОП</t>
  </si>
  <si>
    <r>
      <t xml:space="preserve">Действующие расценки согласно договору с ООО "Комтех" №01/11 от 01.11.2022 г.
(25.000 руб х 5 смен трактора) + (8.000 руб х 5 смен рабочих) = 165.000 руб
</t>
    </r>
    <r>
      <rPr>
        <b/>
        <sz val="12"/>
        <rFont val="Times New Roman"/>
        <family val="1"/>
        <charset val="204"/>
      </rPr>
      <t>В случае утверждения ЦВ по полному асфальтированию поселка данная статья будет использована для выполнения работ по исправлению переливных труб и ливневой канализации перед началом асфальтирования</t>
    </r>
  </si>
  <si>
    <t>Сумма эквивалентна совокупным затратам ДТСН за крайне снежную зиму 2025/2026</t>
  </si>
  <si>
    <r>
      <t xml:space="preserve">Подсыпка дорог асфальтной крошкой. 
На основании рыночных цен на крошку. Подсыпка проводится по мере необходимости. 
КП "Экощебень"
2.500 руб х 170 м3 (5 машин по 34м3/ 5 машин по 25 м3) = 425.000 руб
</t>
    </r>
    <r>
      <rPr>
        <b/>
        <sz val="12"/>
        <rFont val="Times New Roman"/>
        <family val="1"/>
        <charset val="204"/>
      </rPr>
      <t>В случае утверждения ЦВ по полному асфальтированию поселка данная статья будет использована для выполнения работ по исправлению переливных труб и ливневой канализации перед началом асфальтирования"</t>
    </r>
  </si>
  <si>
    <t>Расчет фактических затрат ДТСН на потребление с мая 2025 по апрель 2026 года:
- Оплата за электричество РЖД (через Комтех): 1.302.549 
- Оплата за электричество Россетям: 495.450
При этом за период с 05.2025 по по 08.2025 нам счета от Россетей не выставлялись из-за предыдущей переплаты. По опыту наша оплата Россетям составляет около 40% от оплаты РЖД. Оплата в РЖД за этот период составила 277.211. Поэтому можно предположить, что стоимость потребления за этот период в Россетях примерно равна 0.4*277.211 = 110.000 рублей
Возмещение жителями без прямых договоров за этот период составило: 280.110 (РЖД) + 66.488 (Россети).
Итого наши фактические затраты за предыдущий год:
1.302.549 + 495.450 + 110.000 - 280.110 - 66.488 = 1.561.401
Учитываем, что в этой сумме уже есть 4 месяца 2026 по новому тарифу 8.43. 
С учетом того, что рост тарифа составил 11% (8.43/7.6), то при пересчете данных прошлого года получится сумма 1.561.401 * 1.11 = 1.733.155. С учетом того, часть затрат в этой сумме (с января по апрель) уже проиндексирована по новым тарифам, будет справедливо округлить сумму до 1.700.000 и заложить в смету таким образом.</t>
  </si>
  <si>
    <t xml:space="preserve">Средства по статье предназначены на расходование с целью устранения аварий и повреждений, таких как сломанное оборудование, обрывы кабеля, прорывы воды, сломанные калитки и замки, сломанные деревья, засоренные трубы, штрафы и т.д., т.е. случаи форс-мажор, а также в случае, если неуплата членских взносов жителями поселка или значительное повышение тарифов на услуги и стоимость материалов приведет к невозможности оплачивать согласованные статьи сметы и работы по ним из собранных средств. 
Использование средств данной статьи на иные цели не допускается.
Средства, не израсходованные на конец финансового года, переходят на следующий год.
Предусмотрено ежегодное пополнение на сумму истраченного в течение предыдущего периода. 
Расходование средств по данной статье возможно ислючительно на согласованные статьи данной сметы и работы по ним, за исключеним перечисленных выше форс-мажорных случаев.
Решение о расходовании средств принимается правлением с обязательным утверждением произведенных расходов большинством голосов членов Правления. 
</t>
  </si>
  <si>
    <r>
      <t xml:space="preserve">Разница между текущей сметой на охрану указанной в статье 1.1 сметы  и  усредненными данными от ЧОП Дмитровского района, в том числе ЧОП Комтех (540 тысяч в месяц). 
</t>
    </r>
    <r>
      <rPr>
        <b/>
        <sz val="12"/>
        <rFont val="Times New Roman"/>
        <family val="1"/>
        <charset val="204"/>
      </rPr>
      <t>Включается в расчет только в случае утверждения ЦВ на улучшение условий труда охраны</t>
    </r>
  </si>
  <si>
    <t>Работы выполняемые по данной статье: вывоз мусора, спил деревьев, перемещение земли и стройматериалов, выравнивание поверхностей, прочистка коллектора ручья, чистка и углубление ливневых канав, устранение известных недостатков ливневой канализации.
Запланированные работы:
- ручная чистка коллектора ручья от мусора и песка
- ручная копка канавы от 117 до трансформатора и далее вдоль незастроенного участка
- планировка участка от уч. 117 до ТП-1, перекладка переливной трубы напротив уч. 209
- формирование склона ливневки напротив "Волшебной поляны"
- проверка разуклонки переливной трубы напротив 721 участка.
Расчет по перечисленным выше работам:
2 смены трактора * 25000 = 50.000
15 смен рабочих * 8000 = 120.000
1 машина песка: 1500 руб х 20 м3 = 30.000
1 машина щебня: 2500 руб х 20 м3 = 50.000
Также заложены затраты на дополнительные работы по приведению в порядок территории поселка (уборка и вывоз упавших деревьев, перемещение куч земли и материалов для ремонта дорог, выравнивание обочин, прочистка коллектора ручья и т.п.):
4 смены трактора * 25000 = 100.000
10 смен рабочих * 8000 = 80.000
Контейнер для мусора * 2 * 15000 = 30.000
Основания для расчетов:
КП "Экощебень" 
КП  ООО "ТД МОНОЛИТ" №2025-08/06 от 06.08.2025г</t>
  </si>
  <si>
    <t xml:space="preserve">Подача документов на этап  (апелляция, кассация) судебного процесса по 15.000 руб, участие в судебном заседании 15.000 руб. ведение дел по долгам - 50.000 руб. 
Подача 4 документов + участие в 6 судебных заседаниях + 3 дела по долгам + 4 госпошлины
(15.000 руб х 4) + (15.000 руб х 6) + (50.000 руб х 3) + (15.000 х 3) = 360.000 руб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</si>
</sst>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_₽_-;\-* #,##0.00\ _₽_-;_-* \-??\ _₽_-;_-@_-"/>
  </numFmts>
  <fonts count="19">
    <font>
      <sz val="11"/>
      <color theme="1"/>
      <name val="Calibri"/>
      <family val="2"/>
      <charset val="204"/>
    </font>
    <font>
      <sz val="8"/>
      <name val="Arial"/>
      <family val="2"/>
      <charset val="204"/>
    </font>
    <font>
      <b/>
      <sz val="14"/>
      <name val="Arial"/>
      <family val="2"/>
      <charset val="204"/>
    </font>
    <font>
      <b/>
      <sz val="12"/>
      <color theme="1"/>
      <name val="Times New Roman"/>
      <family val="1"/>
      <charset val="204"/>
    </font>
    <font>
      <sz val="12"/>
      <name val="Times New Roman"/>
      <family val="1"/>
      <charset val="204"/>
    </font>
    <font>
      <sz val="12"/>
      <color theme="1"/>
      <name val="Times New Roman"/>
      <family val="1"/>
      <charset val="204"/>
    </font>
    <font>
      <i/>
      <sz val="12"/>
      <color theme="1"/>
      <name val="Times New Roman"/>
      <family val="1"/>
      <charset val="204"/>
    </font>
    <font>
      <sz val="12"/>
      <color rgb="FFFF0000"/>
      <name val="Times New Roman"/>
      <family val="1"/>
      <charset val="204"/>
    </font>
    <font>
      <b/>
      <sz val="12"/>
      <name val="Times New Roman"/>
      <family val="1"/>
      <charset val="204"/>
    </font>
    <font>
      <sz val="11"/>
      <color theme="1"/>
      <name val="Calibri"/>
      <family val="2"/>
      <charset val="204"/>
    </font>
    <font>
      <b/>
      <sz val="14"/>
      <color theme="1"/>
      <name val="Times New Roman"/>
      <family val="1"/>
      <charset val="204"/>
    </font>
    <font>
      <sz val="14"/>
      <name val="Arial"/>
      <family val="2"/>
      <charset val="204"/>
    </font>
    <font>
      <sz val="14"/>
      <color theme="1"/>
      <name val="Times New Roman"/>
      <family val="1"/>
      <charset val="204"/>
    </font>
    <font>
      <sz val="14"/>
      <color rgb="FFFF0000"/>
      <name val="Arial"/>
      <family val="2"/>
      <charset val="204"/>
    </font>
    <font>
      <sz val="12"/>
      <name val="Arial"/>
      <family val="2"/>
      <charset val="204"/>
    </font>
    <font>
      <sz val="11"/>
      <name val="Arial"/>
      <family val="2"/>
      <charset val="204"/>
    </font>
    <font>
      <sz val="12"/>
      <color theme="1"/>
      <name val="Aptos Cyr;Arial"/>
      <family val="2"/>
      <charset val="204"/>
    </font>
    <font>
      <sz val="12"/>
      <color theme="1"/>
      <name val="Aptos;Arial"/>
      <family val="2"/>
    </font>
    <font>
      <b/>
      <sz val="12"/>
      <color theme="1"/>
      <name val="Aptos Cyr;Arial"/>
      <charset val="204"/>
    </font>
  </fonts>
  <fills count="9">
    <fill>
      <patternFill patternType="none"/>
    </fill>
    <fill>
      <patternFill patternType="gray125"/>
    </fill>
    <fill>
      <patternFill patternType="solid">
        <fgColor theme="7" tint="0.79989013336588644"/>
        <bgColor rgb="FFFFFFFF"/>
      </patternFill>
    </fill>
    <fill>
      <patternFill patternType="solid">
        <fgColor theme="3" tint="0.59987182226020086"/>
        <bgColor rgb="FF8FAADC"/>
      </patternFill>
    </fill>
    <fill>
      <patternFill patternType="solid">
        <fgColor theme="0"/>
        <bgColor indexed="64"/>
      </patternFill>
    </fill>
    <fill>
      <patternFill patternType="solid">
        <fgColor theme="0"/>
        <bgColor rgb="FF81D41A"/>
      </patternFill>
    </fill>
    <fill>
      <patternFill patternType="solid">
        <fgColor theme="0"/>
        <bgColor rgb="FFADB9CA"/>
      </patternFill>
    </fill>
    <fill>
      <patternFill patternType="solid">
        <fgColor theme="0"/>
        <bgColor rgb="FFFF9900"/>
      </patternFill>
    </fill>
    <fill>
      <patternFill patternType="solid">
        <fgColor rgb="FFFFFF00"/>
        <bgColor indexed="64"/>
      </patternFill>
    </fill>
  </fills>
  <borders count="11">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rgb="FFA0A0A0"/>
      </left>
      <right style="medium">
        <color rgb="FFA0A0A0"/>
      </right>
      <top style="medium">
        <color rgb="FFA0A0A0"/>
      </top>
      <bottom style="medium">
        <color rgb="FFA0A0A0"/>
      </bottom>
      <diagonal/>
    </border>
  </borders>
  <cellStyleXfs count="4">
    <xf numFmtId="0" fontId="0" fillId="0" borderId="0"/>
    <xf numFmtId="0" fontId="1" fillId="0" borderId="0"/>
    <xf numFmtId="9" fontId="9" fillId="0" borderId="0" applyBorder="0" applyProtection="0"/>
    <xf numFmtId="164" fontId="9" fillId="0" borderId="0" applyBorder="0" applyProtection="0"/>
  </cellStyleXfs>
  <cellXfs count="65">
    <xf numFmtId="0" fontId="0" fillId="0" borderId="0" xfId="0"/>
    <xf numFmtId="0" fontId="1" fillId="0" borderId="0" xfId="1"/>
    <xf numFmtId="164" fontId="9" fillId="0" borderId="0" xfId="3" applyBorder="1" applyProtection="1"/>
    <xf numFmtId="16" fontId="2" fillId="0" borderId="0" xfId="1" applyNumberFormat="1" applyFont="1"/>
    <xf numFmtId="0" fontId="1" fillId="0" borderId="0" xfId="1" applyAlignment="1">
      <alignment horizontal="center"/>
    </xf>
    <xf numFmtId="0" fontId="4" fillId="3" borderId="4" xfId="1" applyFont="1" applyFill="1" applyBorder="1" applyAlignment="1">
      <alignment horizontal="center" vertical="center"/>
    </xf>
    <xf numFmtId="0" fontId="3" fillId="3" borderId="4" xfId="1" applyFont="1" applyFill="1" applyBorder="1" applyAlignment="1">
      <alignment vertical="center" wrapText="1"/>
    </xf>
    <xf numFmtId="164" fontId="3" fillId="3" borderId="4" xfId="3" applyFont="1" applyFill="1" applyBorder="1" applyAlignment="1" applyProtection="1">
      <alignment vertical="center" wrapText="1"/>
    </xf>
    <xf numFmtId="164" fontId="3" fillId="3" borderId="5" xfId="3" applyFont="1" applyFill="1" applyBorder="1" applyAlignment="1" applyProtection="1">
      <alignment vertical="center" wrapText="1"/>
    </xf>
    <xf numFmtId="1" fontId="4" fillId="0" borderId="4" xfId="1" applyNumberFormat="1" applyFont="1" applyBorder="1" applyAlignment="1">
      <alignment horizontal="center" vertical="center"/>
    </xf>
    <xf numFmtId="0" fontId="4" fillId="0" borderId="4" xfId="1" applyFont="1" applyBorder="1" applyAlignment="1">
      <alignment vertical="center" wrapText="1"/>
    </xf>
    <xf numFmtId="0" fontId="4" fillId="0" borderId="5" xfId="0" applyFont="1" applyBorder="1" applyAlignment="1">
      <alignment horizontal="left" vertical="top" wrapText="1"/>
    </xf>
    <xf numFmtId="0" fontId="4" fillId="0" borderId="4" xfId="1" applyFont="1" applyBorder="1" applyAlignment="1">
      <alignment horizontal="center" vertical="center"/>
    </xf>
    <xf numFmtId="0" fontId="4" fillId="0" borderId="5" xfId="1" applyFont="1" applyBorder="1" applyAlignment="1">
      <alignment vertical="top" wrapText="1"/>
    </xf>
    <xf numFmtId="0" fontId="3" fillId="3" borderId="6" xfId="1" applyFont="1" applyFill="1" applyBorder="1" applyAlignment="1">
      <alignment vertical="center" wrapText="1"/>
    </xf>
    <xf numFmtId="0" fontId="4" fillId="3" borderId="5" xfId="1" applyFont="1" applyFill="1" applyBorder="1" applyAlignment="1">
      <alignment vertical="top"/>
    </xf>
    <xf numFmtId="0" fontId="5" fillId="0" borderId="5" xfId="3" applyNumberFormat="1" applyFont="1" applyBorder="1" applyAlignment="1" applyProtection="1">
      <alignment vertical="top" wrapText="1"/>
    </xf>
    <xf numFmtId="0" fontId="5" fillId="0" borderId="5" xfId="0" applyFont="1" applyBorder="1" applyAlignment="1">
      <alignment vertical="top" wrapText="1"/>
    </xf>
    <xf numFmtId="0" fontId="5" fillId="0" borderId="5" xfId="0" applyFont="1" applyBorder="1" applyAlignment="1">
      <alignment horizontal="left" vertical="top" wrapText="1"/>
    </xf>
    <xf numFmtId="0" fontId="4" fillId="3" borderId="5" xfId="1" applyFont="1" applyFill="1" applyBorder="1"/>
    <xf numFmtId="0" fontId="4" fillId="3" borderId="7" xfId="1" applyFont="1" applyFill="1" applyBorder="1" applyAlignment="1">
      <alignment wrapText="1"/>
    </xf>
    <xf numFmtId="16" fontId="4" fillId="0" borderId="4" xfId="1" applyNumberFormat="1" applyFont="1" applyBorder="1" applyAlignment="1">
      <alignment horizontal="center" vertical="center"/>
    </xf>
    <xf numFmtId="0" fontId="7" fillId="0" borderId="5" xfId="1" applyFont="1" applyBorder="1" applyAlignment="1">
      <alignment vertical="top" wrapText="1"/>
    </xf>
    <xf numFmtId="0" fontId="5" fillId="0" borderId="4" xfId="1" applyFont="1" applyBorder="1" applyAlignment="1">
      <alignment vertical="center" wrapText="1"/>
    </xf>
    <xf numFmtId="0" fontId="3" fillId="3" borderId="4" xfId="1" applyFont="1" applyFill="1" applyBorder="1" applyAlignment="1">
      <alignment wrapText="1"/>
    </xf>
    <xf numFmtId="164" fontId="3" fillId="3" borderId="4" xfId="3" applyFont="1" applyFill="1" applyBorder="1" applyAlignment="1" applyProtection="1">
      <alignment wrapText="1"/>
    </xf>
    <xf numFmtId="0" fontId="4" fillId="0" borderId="8" xfId="1" applyFont="1" applyBorder="1" applyAlignment="1">
      <alignment vertical="center" wrapText="1"/>
    </xf>
    <xf numFmtId="0" fontId="1" fillId="0" borderId="0" xfId="1" applyAlignment="1">
      <alignment wrapText="1"/>
    </xf>
    <xf numFmtId="0" fontId="4" fillId="3" borderId="4" xfId="1" applyFont="1" applyFill="1" applyBorder="1" applyAlignment="1">
      <alignment horizontal="center" wrapText="1"/>
    </xf>
    <xf numFmtId="0" fontId="4" fillId="3" borderId="4" xfId="1" applyFont="1" applyFill="1" applyBorder="1"/>
    <xf numFmtId="0" fontId="4" fillId="0" borderId="0" xfId="1" applyFont="1" applyAlignment="1">
      <alignment wrapText="1"/>
    </xf>
    <xf numFmtId="0" fontId="4" fillId="0" borderId="0" xfId="1" applyFont="1"/>
    <xf numFmtId="164" fontId="5" fillId="0" borderId="0" xfId="3" applyFont="1" applyBorder="1" applyProtection="1"/>
    <xf numFmtId="164" fontId="3" fillId="3" borderId="4" xfId="3" applyFont="1" applyFill="1" applyBorder="1" applyAlignment="1" applyProtection="1">
      <alignment horizontal="center"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5" fillId="0" borderId="5" xfId="1" applyFont="1" applyBorder="1" applyAlignment="1">
      <alignment vertical="top" wrapText="1"/>
    </xf>
    <xf numFmtId="0" fontId="11" fillId="0" borderId="0" xfId="1" applyFont="1"/>
    <xf numFmtId="0" fontId="13" fillId="0" borderId="0" xfId="1" applyFont="1"/>
    <xf numFmtId="0" fontId="11" fillId="0" borderId="0" xfId="1" applyFont="1" applyAlignment="1">
      <alignment wrapText="1"/>
    </xf>
    <xf numFmtId="0" fontId="4" fillId="4" borderId="4" xfId="1" applyFont="1" applyFill="1" applyBorder="1" applyAlignment="1">
      <alignment vertical="center" wrapText="1"/>
    </xf>
    <xf numFmtId="164" fontId="4" fillId="5" borderId="4" xfId="3" applyFont="1" applyFill="1" applyBorder="1" applyAlignment="1" applyProtection="1">
      <alignment vertical="center" wrapText="1"/>
    </xf>
    <xf numFmtId="164" fontId="4" fillId="6" borderId="4" xfId="3" applyFont="1" applyFill="1" applyBorder="1" applyAlignment="1" applyProtection="1">
      <alignment vertical="center" wrapText="1"/>
    </xf>
    <xf numFmtId="164" fontId="5" fillId="6" borderId="4" xfId="3" applyFont="1" applyFill="1" applyBorder="1" applyAlignment="1" applyProtection="1">
      <alignment vertical="center" wrapText="1"/>
    </xf>
    <xf numFmtId="164" fontId="4" fillId="5" borderId="4" xfId="3" applyFont="1" applyFill="1" applyBorder="1" applyAlignment="1" applyProtection="1">
      <alignment horizontal="center" vertical="center" wrapText="1"/>
    </xf>
    <xf numFmtId="164" fontId="4" fillId="4" borderId="4" xfId="3" applyFont="1" applyFill="1" applyBorder="1" applyAlignment="1" applyProtection="1">
      <alignment vertical="center" wrapText="1"/>
    </xf>
    <xf numFmtId="164" fontId="4" fillId="6" borderId="9" xfId="3" applyFont="1" applyFill="1" applyBorder="1" applyAlignment="1" applyProtection="1">
      <alignment vertical="center" wrapText="1"/>
    </xf>
    <xf numFmtId="164" fontId="5" fillId="7" borderId="4" xfId="3" applyFont="1" applyFill="1" applyBorder="1" applyAlignment="1" applyProtection="1">
      <alignment vertical="center" wrapText="1"/>
    </xf>
    <xf numFmtId="0" fontId="12" fillId="4" borderId="0" xfId="1" applyFont="1" applyFill="1" applyAlignment="1">
      <alignment vertical="top" wrapText="1"/>
    </xf>
    <xf numFmtId="0" fontId="14" fillId="0" borderId="0" xfId="1" applyFont="1" applyFill="1" applyAlignment="1">
      <alignment vertical="top" wrapText="1"/>
    </xf>
    <xf numFmtId="0" fontId="4" fillId="4" borderId="0" xfId="1" applyFont="1" applyFill="1" applyAlignment="1">
      <alignment vertical="top" wrapText="1"/>
    </xf>
    <xf numFmtId="0" fontId="14" fillId="4" borderId="0" xfId="1" applyFont="1" applyFill="1" applyAlignment="1">
      <alignment vertical="top" wrapText="1"/>
    </xf>
    <xf numFmtId="0" fontId="15" fillId="4" borderId="0" xfId="1" applyFont="1" applyFill="1" applyAlignment="1">
      <alignment vertical="top" wrapText="1"/>
    </xf>
    <xf numFmtId="0" fontId="4" fillId="8" borderId="4" xfId="1" applyFont="1" applyFill="1" applyBorder="1" applyAlignment="1">
      <alignment vertical="center" wrapText="1"/>
    </xf>
    <xf numFmtId="0" fontId="4" fillId="8" borderId="4" xfId="1" applyFont="1" applyFill="1" applyBorder="1" applyAlignment="1">
      <alignment horizontal="center" vertical="center"/>
    </xf>
    <xf numFmtId="164" fontId="4" fillId="8" borderId="4" xfId="3" applyFont="1" applyFill="1" applyBorder="1" applyAlignment="1" applyProtection="1">
      <alignment vertical="center" wrapText="1"/>
    </xf>
    <xf numFmtId="0" fontId="16" fillId="8" borderId="5" xfId="0" applyFont="1" applyFill="1" applyBorder="1" applyAlignment="1">
      <alignment vertical="center" wrapText="1"/>
    </xf>
    <xf numFmtId="0" fontId="14" fillId="4" borderId="0" xfId="1" applyFont="1" applyFill="1" applyAlignment="1">
      <alignment wrapText="1"/>
    </xf>
    <xf numFmtId="0" fontId="14" fillId="0" borderId="0" xfId="1" applyFont="1"/>
    <xf numFmtId="4" fontId="4" fillId="0" borderId="10" xfId="0" applyNumberFormat="1" applyFont="1" applyBorder="1" applyAlignment="1" applyProtection="1">
      <alignment horizontal="center" vertical="center"/>
    </xf>
    <xf numFmtId="164" fontId="4" fillId="0" borderId="4" xfId="3" applyFont="1" applyBorder="1" applyAlignment="1" applyProtection="1">
      <alignment vertical="center" wrapText="1"/>
    </xf>
    <xf numFmtId="0" fontId="4" fillId="0" borderId="5" xfId="1" applyFont="1" applyBorder="1" applyAlignment="1" applyProtection="1">
      <alignment vertical="top" wrapText="1"/>
    </xf>
    <xf numFmtId="0" fontId="4" fillId="8" borderId="4" xfId="1" applyFont="1" applyFill="1" applyBorder="1" applyAlignment="1">
      <alignment wrapText="1"/>
    </xf>
    <xf numFmtId="164" fontId="5" fillId="8" borderId="4" xfId="3" applyFont="1" applyFill="1" applyBorder="1" applyProtection="1"/>
  </cellXfs>
  <cellStyles count="4">
    <cellStyle name="Обычный" xfId="0" builtinId="0"/>
    <cellStyle name="Обычный 2" xfId="1"/>
    <cellStyle name="Процентный 2" xfId="2"/>
    <cellStyle name="Финансовый 2" xf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DB9CA"/>
      <rgbColor rgb="FF808080"/>
      <rgbColor rgb="FF8FAADC"/>
      <rgbColor rgb="FF993366"/>
      <rgbColor rgb="FFFFF2CC"/>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000"/>
      <rgbColor rgb="FFFF9900"/>
      <rgbColor rgb="FFFF6600"/>
      <rgbColor rgb="FF666699"/>
      <rgbColor rgb="FF969696"/>
      <rgbColor rgb="FF003366"/>
      <rgbColor rgb="FF00B050"/>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47"/>
  <sheetViews>
    <sheetView tabSelected="1" zoomScale="85" zoomScaleNormal="102" workbookViewId="0">
      <selection activeCell="D34" sqref="D34"/>
    </sheetView>
  </sheetViews>
  <sheetFormatPr defaultColWidth="8.85546875" defaultRowHeight="18"/>
  <cols>
    <col min="1" max="1" width="12" style="1" customWidth="1"/>
    <col min="2" max="2" width="11" style="1" customWidth="1"/>
    <col min="3" max="3" width="47.5703125" style="1" customWidth="1"/>
    <col min="4" max="4" width="20" style="2" customWidth="1"/>
    <col min="5" max="5" width="129.28515625" style="1" customWidth="1"/>
    <col min="6" max="6" width="43.140625" style="38" customWidth="1"/>
    <col min="7" max="16384" width="8.85546875" style="1"/>
  </cols>
  <sheetData>
    <row r="1" spans="2:6">
      <c r="B1" s="3"/>
      <c r="C1" s="3"/>
    </row>
    <row r="2" spans="2:6" ht="12.75" customHeight="1" thickBot="1">
      <c r="D2" s="4"/>
    </row>
    <row r="3" spans="2:6" ht="37.5" customHeight="1" thickBot="1">
      <c r="B3" s="34" t="s">
        <v>0</v>
      </c>
      <c r="C3" s="35" t="s">
        <v>1</v>
      </c>
      <c r="D3" s="35" t="s">
        <v>2</v>
      </c>
      <c r="E3" s="36" t="s">
        <v>3</v>
      </c>
    </row>
    <row r="4" spans="2:6" ht="21.75" customHeight="1">
      <c r="B4" s="5">
        <v>1</v>
      </c>
      <c r="C4" s="6" t="s">
        <v>4</v>
      </c>
      <c r="D4" s="33"/>
      <c r="E4" s="8"/>
    </row>
    <row r="5" spans="2:6" ht="84" customHeight="1">
      <c r="B5" s="9" t="s">
        <v>5</v>
      </c>
      <c r="C5" s="10" t="s">
        <v>6</v>
      </c>
      <c r="D5" s="42">
        <v>4347000</v>
      </c>
      <c r="E5" s="18" t="s">
        <v>97</v>
      </c>
    </row>
    <row r="6" spans="2:6" ht="67.5" customHeight="1">
      <c r="B6" s="12" t="s">
        <v>7</v>
      </c>
      <c r="C6" s="10" t="s">
        <v>8</v>
      </c>
      <c r="D6" s="43">
        <v>40000</v>
      </c>
      <c r="E6" s="13" t="s">
        <v>9</v>
      </c>
    </row>
    <row r="7" spans="2:6" ht="65.25" customHeight="1">
      <c r="B7" s="12" t="s">
        <v>10</v>
      </c>
      <c r="C7" s="10" t="s">
        <v>89</v>
      </c>
      <c r="D7" s="42">
        <v>13000</v>
      </c>
      <c r="E7" s="17" t="s">
        <v>87</v>
      </c>
    </row>
    <row r="8" spans="2:6" s="59" customFormat="1" ht="72.75" customHeight="1">
      <c r="B8" s="55" t="s">
        <v>84</v>
      </c>
      <c r="C8" s="54" t="s">
        <v>86</v>
      </c>
      <c r="D8" s="56">
        <v>293760</v>
      </c>
      <c r="E8" s="57" t="s">
        <v>95</v>
      </c>
      <c r="F8" s="58"/>
    </row>
    <row r="9" spans="2:6" ht="22.5" customHeight="1">
      <c r="B9" s="5">
        <v>2</v>
      </c>
      <c r="C9" s="14" t="s">
        <v>11</v>
      </c>
      <c r="D9" s="7"/>
      <c r="E9" s="15"/>
    </row>
    <row r="10" spans="2:6" ht="301.89999999999998" customHeight="1">
      <c r="B10" s="12" t="s">
        <v>12</v>
      </c>
      <c r="C10" s="10" t="s">
        <v>13</v>
      </c>
      <c r="D10" s="44">
        <v>1700000</v>
      </c>
      <c r="E10" s="16" t="s">
        <v>105</v>
      </c>
      <c r="F10" s="51"/>
    </row>
    <row r="11" spans="2:6" ht="69" customHeight="1">
      <c r="B11" s="12" t="s">
        <v>14</v>
      </c>
      <c r="C11" s="10" t="s">
        <v>15</v>
      </c>
      <c r="D11" s="42">
        <v>75000</v>
      </c>
      <c r="E11" s="17" t="s">
        <v>75</v>
      </c>
    </row>
    <row r="12" spans="2:6">
      <c r="B12" s="5">
        <v>3</v>
      </c>
      <c r="C12" s="14" t="s">
        <v>16</v>
      </c>
      <c r="D12" s="7"/>
      <c r="E12" s="15"/>
    </row>
    <row r="13" spans="2:6" ht="95.25" customHeight="1">
      <c r="B13" s="12" t="s">
        <v>17</v>
      </c>
      <c r="C13" s="10" t="s">
        <v>18</v>
      </c>
      <c r="D13" s="42">
        <v>86000</v>
      </c>
      <c r="E13" s="11" t="s">
        <v>19</v>
      </c>
    </row>
    <row r="14" spans="2:6" ht="83.25" customHeight="1">
      <c r="B14" s="12" t="s">
        <v>66</v>
      </c>
      <c r="C14" s="10" t="s">
        <v>67</v>
      </c>
      <c r="D14" s="42">
        <v>20000</v>
      </c>
      <c r="E14" s="11" t="s">
        <v>76</v>
      </c>
    </row>
    <row r="15" spans="2:6">
      <c r="B15" s="5">
        <v>4</v>
      </c>
      <c r="C15" s="6" t="s">
        <v>20</v>
      </c>
      <c r="D15" s="7"/>
      <c r="E15" s="15"/>
    </row>
    <row r="16" spans="2:6" ht="82.5" customHeight="1">
      <c r="B16" s="12" t="s">
        <v>21</v>
      </c>
      <c r="C16" s="10" t="s">
        <v>22</v>
      </c>
      <c r="D16" s="45">
        <v>26400</v>
      </c>
      <c r="E16" s="18" t="s">
        <v>90</v>
      </c>
    </row>
    <row r="17" spans="2:6" ht="52.5" customHeight="1">
      <c r="B17" s="12" t="s">
        <v>23</v>
      </c>
      <c r="C17" s="41" t="s">
        <v>72</v>
      </c>
      <c r="D17" s="45">
        <v>25000</v>
      </c>
      <c r="E17" s="18" t="s">
        <v>91</v>
      </c>
    </row>
    <row r="18" spans="2:6" ht="99.75" customHeight="1">
      <c r="B18" s="12" t="s">
        <v>25</v>
      </c>
      <c r="C18" s="10" t="s">
        <v>24</v>
      </c>
      <c r="D18" s="43">
        <v>360000</v>
      </c>
      <c r="E18" s="13" t="s">
        <v>92</v>
      </c>
    </row>
    <row r="19" spans="2:6" ht="178.5" customHeight="1">
      <c r="B19" s="12" t="s">
        <v>83</v>
      </c>
      <c r="C19" s="10" t="s">
        <v>26</v>
      </c>
      <c r="D19" s="43">
        <v>81000</v>
      </c>
      <c r="E19" s="17" t="s">
        <v>70</v>
      </c>
      <c r="F19" s="49"/>
    </row>
    <row r="20" spans="2:6" ht="93" customHeight="1">
      <c r="B20" s="12" t="s">
        <v>27</v>
      </c>
      <c r="C20" s="10" t="s">
        <v>28</v>
      </c>
      <c r="D20" s="42">
        <v>165000</v>
      </c>
      <c r="E20" s="13" t="s">
        <v>102</v>
      </c>
    </row>
    <row r="21" spans="2:6" ht="114.6" customHeight="1">
      <c r="B21" s="12" t="s">
        <v>29</v>
      </c>
      <c r="C21" s="10" t="s">
        <v>30</v>
      </c>
      <c r="D21" s="43">
        <v>425000</v>
      </c>
      <c r="E21" s="13" t="s">
        <v>104</v>
      </c>
      <c r="F21" s="50"/>
    </row>
    <row r="22" spans="2:6" ht="77.25" customHeight="1">
      <c r="B22" s="12" t="s">
        <v>31</v>
      </c>
      <c r="C22" s="10" t="s">
        <v>69</v>
      </c>
      <c r="D22" s="43">
        <v>560000</v>
      </c>
      <c r="E22" s="37" t="s">
        <v>103</v>
      </c>
    </row>
    <row r="23" spans="2:6" ht="153.6" customHeight="1">
      <c r="B23" s="12" t="s">
        <v>32</v>
      </c>
      <c r="C23" s="41" t="s">
        <v>77</v>
      </c>
      <c r="D23" s="42">
        <v>164000</v>
      </c>
      <c r="E23" s="13" t="s">
        <v>98</v>
      </c>
      <c r="F23" s="39"/>
    </row>
    <row r="24" spans="2:6" ht="409.15" customHeight="1">
      <c r="B24" s="12" t="s">
        <v>33</v>
      </c>
      <c r="C24" s="41" t="s">
        <v>68</v>
      </c>
      <c r="D24" s="47">
        <v>460000</v>
      </c>
      <c r="E24" s="37" t="s">
        <v>108</v>
      </c>
      <c r="F24" s="52"/>
    </row>
    <row r="25" spans="2:6">
      <c r="B25" s="5">
        <v>5</v>
      </c>
      <c r="C25" s="6" t="s">
        <v>34</v>
      </c>
      <c r="D25" s="7"/>
      <c r="E25" s="19"/>
    </row>
    <row r="26" spans="2:6" ht="41.25" customHeight="1">
      <c r="B26" s="12" t="s">
        <v>35</v>
      </c>
      <c r="C26" s="23" t="s">
        <v>36</v>
      </c>
      <c r="D26" s="48">
        <f>170000*12</f>
        <v>2040000</v>
      </c>
      <c r="E26" s="13" t="s">
        <v>71</v>
      </c>
    </row>
    <row r="27" spans="2:6">
      <c r="B27" s="5">
        <v>6</v>
      </c>
      <c r="C27" s="6" t="s">
        <v>37</v>
      </c>
      <c r="D27" s="7"/>
      <c r="E27" s="20"/>
    </row>
    <row r="28" spans="2:6" ht="41.25" customHeight="1">
      <c r="B28" s="21" t="s">
        <v>38</v>
      </c>
      <c r="C28" s="23" t="s">
        <v>39</v>
      </c>
      <c r="D28" s="48">
        <f>21000*12</f>
        <v>252000</v>
      </c>
      <c r="E28" s="11" t="s">
        <v>40</v>
      </c>
    </row>
    <row r="29" spans="2:6" ht="38.25" customHeight="1">
      <c r="B29" s="12" t="s">
        <v>41</v>
      </c>
      <c r="C29" s="10" t="s">
        <v>42</v>
      </c>
      <c r="D29" s="43">
        <v>60000</v>
      </c>
      <c r="E29" s="13" t="s">
        <v>78</v>
      </c>
    </row>
    <row r="30" spans="2:6" ht="26.25" customHeight="1">
      <c r="B30" s="12" t="s">
        <v>43</v>
      </c>
      <c r="C30" s="10" t="s">
        <v>44</v>
      </c>
      <c r="D30" s="43">
        <v>33000</v>
      </c>
      <c r="E30" s="13" t="s">
        <v>79</v>
      </c>
    </row>
    <row r="31" spans="2:6" ht="51.6" customHeight="1" thickBot="1">
      <c r="B31" s="12" t="s">
        <v>45</v>
      </c>
      <c r="C31" s="10" t="s">
        <v>46</v>
      </c>
      <c r="D31" s="46">
        <v>420000</v>
      </c>
      <c r="E31" s="13" t="s">
        <v>99</v>
      </c>
    </row>
    <row r="32" spans="2:6" ht="168" customHeight="1" thickBot="1">
      <c r="B32" s="12" t="s">
        <v>47</v>
      </c>
      <c r="C32" s="23" t="s">
        <v>94</v>
      </c>
      <c r="D32" s="60">
        <v>1793103</v>
      </c>
      <c r="E32" s="37" t="s">
        <v>93</v>
      </c>
      <c r="F32" s="53"/>
    </row>
    <row r="33" spans="2:6" ht="69.75" customHeight="1">
      <c r="B33" s="12" t="s">
        <v>48</v>
      </c>
      <c r="C33" s="23" t="s">
        <v>49</v>
      </c>
      <c r="D33" s="44">
        <v>360000</v>
      </c>
      <c r="E33" s="13" t="s">
        <v>109</v>
      </c>
    </row>
    <row r="34" spans="2:6" ht="33.75" customHeight="1">
      <c r="B34" s="12" t="s">
        <v>88</v>
      </c>
      <c r="C34" s="23" t="s">
        <v>50</v>
      </c>
      <c r="D34" s="44">
        <v>40000</v>
      </c>
      <c r="E34" s="37" t="s">
        <v>82</v>
      </c>
    </row>
    <row r="35" spans="2:6">
      <c r="B35" s="5">
        <v>7</v>
      </c>
      <c r="C35" s="6" t="s">
        <v>51</v>
      </c>
      <c r="D35" s="7"/>
      <c r="E35" s="19"/>
    </row>
    <row r="36" spans="2:6" ht="35.25" customHeight="1">
      <c r="B36" s="12" t="s">
        <v>52</v>
      </c>
      <c r="C36" s="23" t="s">
        <v>54</v>
      </c>
      <c r="D36" s="44">
        <f>0.302*(D32)</f>
        <v>541517.10600000003</v>
      </c>
      <c r="E36" s="22" t="s">
        <v>96</v>
      </c>
    </row>
    <row r="37" spans="2:6" ht="51.75" customHeight="1">
      <c r="B37" s="12" t="s">
        <v>53</v>
      </c>
      <c r="C37" s="10" t="s">
        <v>80</v>
      </c>
      <c r="D37" s="61">
        <v>493000</v>
      </c>
      <c r="E37" s="62" t="s">
        <v>100</v>
      </c>
    </row>
    <row r="38" spans="2:6" ht="51" customHeight="1">
      <c r="B38" s="12" t="s">
        <v>55</v>
      </c>
      <c r="C38" s="10" t="s">
        <v>56</v>
      </c>
      <c r="D38" s="42">
        <v>13098</v>
      </c>
      <c r="E38" s="13" t="s">
        <v>57</v>
      </c>
    </row>
    <row r="39" spans="2:6">
      <c r="B39" s="5">
        <v>8</v>
      </c>
      <c r="C39" s="6" t="s">
        <v>58</v>
      </c>
      <c r="D39" s="7"/>
      <c r="E39" s="19"/>
    </row>
    <row r="40" spans="2:6" ht="162" customHeight="1">
      <c r="B40" s="12" t="s">
        <v>59</v>
      </c>
      <c r="C40" s="10" t="s">
        <v>60</v>
      </c>
      <c r="D40" s="42">
        <v>55000</v>
      </c>
      <c r="E40" s="13" t="s">
        <v>73</v>
      </c>
      <c r="F40" s="53"/>
    </row>
    <row r="41" spans="2:6" ht="147" customHeight="1">
      <c r="B41" s="12" t="s">
        <v>61</v>
      </c>
      <c r="C41" s="10" t="s">
        <v>62</v>
      </c>
      <c r="D41" s="42">
        <v>669600</v>
      </c>
      <c r="E41" s="13" t="s">
        <v>81</v>
      </c>
    </row>
    <row r="42" spans="2:6">
      <c r="B42" s="5">
        <v>9</v>
      </c>
      <c r="C42" s="24" t="s">
        <v>63</v>
      </c>
      <c r="D42" s="25"/>
      <c r="E42" s="19"/>
    </row>
    <row r="43" spans="2:6" ht="192" customHeight="1">
      <c r="B43" s="12" t="s">
        <v>64</v>
      </c>
      <c r="C43" s="26" t="s">
        <v>74</v>
      </c>
      <c r="D43" s="43">
        <v>1000000</v>
      </c>
      <c r="E43" s="13" t="s">
        <v>106</v>
      </c>
    </row>
    <row r="44" spans="2:6" s="27" customFormat="1">
      <c r="B44" s="28"/>
      <c r="C44" s="24" t="s">
        <v>65</v>
      </c>
      <c r="D44" s="25">
        <f>SUM(D5:D43)</f>
        <v>16611478.106000001</v>
      </c>
      <c r="E44" s="29"/>
      <c r="F44" s="40"/>
    </row>
    <row r="45" spans="2:6" s="27" customFormat="1">
      <c r="B45" s="30"/>
      <c r="C45" s="31"/>
      <c r="D45" s="32"/>
      <c r="E45" s="31"/>
      <c r="F45" s="40"/>
    </row>
    <row r="47" spans="2:6" s="30" customFormat="1" ht="63">
      <c r="B47" s="55" t="s">
        <v>85</v>
      </c>
      <c r="C47" s="63" t="s">
        <v>101</v>
      </c>
      <c r="D47" s="64">
        <v>2133000</v>
      </c>
      <c r="E47" s="63" t="s">
        <v>107</v>
      </c>
    </row>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Членские 26-27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Алексей Корольков</dc:creator>
  <cp:lastModifiedBy>Доступ Удаленный</cp:lastModifiedBy>
  <cp:revision>0</cp:revision>
  <cp:lastPrinted>2025-08-29T11:29:32Z</cp:lastPrinted>
  <dcterms:created xsi:type="dcterms:W3CDTF">2025-08-01T09:40:14Z</dcterms:created>
  <dcterms:modified xsi:type="dcterms:W3CDTF">2026-06-26T10:47:10Z</dcterms:modified>
  <dc:language>ru-RU</dc:language>
</cp:coreProperties>
</file>